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702"/>
  <workbookPr/>
  <mc:AlternateContent xmlns:mc="http://schemas.openxmlformats.org/markup-compatibility/2006">
    <mc:Choice Requires="x15">
      <x15ac:absPath xmlns:x15ac="http://schemas.microsoft.com/office/spreadsheetml/2010/11/ac" url="/Volumes/ACADEMIA_1/ACADEMIA/2017-10-24_SIGC FAC CIENCIAS/PROCESOS Y PROCEDIMIENTOS/PROCEDIMIENTOS/PRSO010_INDICADORES_FC/PRSO010_INDICADORES_20-21/"/>
    </mc:Choice>
  </mc:AlternateContent>
  <bookViews>
    <workbookView xWindow="7760" yWindow="460" windowWidth="38340" windowHeight="22520" tabRatio="500"/>
  </bookViews>
  <sheets>
    <sheet name="INICIO" sheetId="1" r:id="rId1"/>
    <sheet name="OBIN_PDAPF_001_a_005" sheetId="2" r:id="rId2"/>
    <sheet name="OBIN_MOV_1_13" sheetId="3" r:id="rId3"/>
    <sheet name="OBIN_SE001_a_003" sheetId="4" r:id="rId4"/>
    <sheet name="OBIN_QSF001_a_012" sheetId="5" r:id="rId5"/>
    <sheet name="OBIN_POC_001_a_003" sheetId="6" r:id="rId6"/>
    <sheet name="OBIN_PAR_001a_004" sheetId="7" r:id="rId7"/>
    <sheet name="OBIN_PIT_001_002" sheetId="8" r:id="rId8"/>
    <sheet name="OBIN_PCOE_001_a_007" sheetId="9" r:id="rId9"/>
    <sheet name="OBIN_PAT_001_a_003" sheetId="10" r:id="rId10"/>
    <sheet name="OBIN_PE_001_a_004" sheetId="11" r:id="rId11"/>
    <sheet name="OBIN_PRE_001_a_004" sheetId="12" r:id="rId12"/>
    <sheet name="OBIN_PRC_001_a_005" sheetId="13" r:id="rId13"/>
    <sheet name="OBIN_TFT_001_a_006" sheetId="14" r:id="rId14"/>
    <sheet name="OBIN_HYC_001_a_005" sheetId="15" r:id="rId15"/>
    <sheet name="P_SO005" sheetId="16" r:id="rId16"/>
    <sheet name="OBIN_ESD_001_a_003" sheetId="17" r:id="rId17"/>
    <sheet name="OBIN_ED_001_a_004" sheetId="18" r:id="rId18"/>
    <sheet name="OBIN_CDR_001_a_006" sheetId="19" r:id="rId19"/>
    <sheet name="OBIN_CCT_001_002" sheetId="20" r:id="rId20"/>
    <sheet name="OBIN_IND_001_003" sheetId="21" r:id="rId2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calcChain.xml><?xml version="1.0" encoding="utf-8"?>
<calcChain xmlns="http://schemas.openxmlformats.org/spreadsheetml/2006/main">
  <c r="G39" i="21" l="1"/>
  <c r="G33" i="21"/>
  <c r="G40" i="21"/>
  <c r="G41" i="21"/>
  <c r="F39" i="21"/>
  <c r="F33" i="21"/>
  <c r="F40" i="21"/>
  <c r="F41" i="21"/>
  <c r="E39" i="21"/>
  <c r="E33" i="21"/>
  <c r="E40" i="21"/>
  <c r="E41" i="21"/>
  <c r="D39" i="21"/>
  <c r="D33" i="21"/>
  <c r="D40" i="21"/>
  <c r="D41" i="21"/>
  <c r="C39" i="21"/>
  <c r="C33" i="21"/>
  <c r="C40" i="21"/>
  <c r="C41" i="21"/>
  <c r="I69" i="18"/>
  <c r="G69" i="18"/>
  <c r="E69" i="18"/>
  <c r="C69" i="18"/>
  <c r="I68" i="18"/>
  <c r="G68" i="18"/>
  <c r="E68" i="18"/>
  <c r="C68" i="18"/>
  <c r="I67" i="18"/>
  <c r="G67" i="18"/>
  <c r="E67" i="18"/>
  <c r="C67" i="18"/>
  <c r="I66" i="18"/>
  <c r="G66" i="18"/>
  <c r="E66" i="18"/>
  <c r="C66" i="18"/>
  <c r="I65" i="18"/>
  <c r="G65" i="18"/>
  <c r="E65" i="18"/>
  <c r="C65" i="18"/>
  <c r="I64" i="18"/>
  <c r="G64" i="18"/>
  <c r="E64" i="18"/>
  <c r="C64" i="18"/>
  <c r="W61" i="18"/>
  <c r="S61" i="18"/>
  <c r="M61" i="18"/>
  <c r="V56" i="18"/>
  <c r="W57" i="18"/>
  <c r="R56" i="18"/>
  <c r="S57" i="18"/>
  <c r="H57" i="18"/>
  <c r="G57" i="18"/>
  <c r="F57" i="18"/>
  <c r="E57" i="18"/>
  <c r="D57" i="18"/>
  <c r="C57" i="18"/>
  <c r="B57" i="18"/>
  <c r="V51" i="18"/>
  <c r="W51" i="18"/>
  <c r="R51" i="18"/>
  <c r="S51" i="18"/>
  <c r="L51" i="18"/>
  <c r="M51" i="18"/>
  <c r="W50" i="18"/>
  <c r="S50" i="18"/>
  <c r="W49" i="18"/>
  <c r="S49" i="18"/>
  <c r="M49" i="18"/>
  <c r="W48" i="18"/>
  <c r="S48" i="18"/>
  <c r="M48" i="18"/>
  <c r="W47" i="18"/>
  <c r="S47" i="18"/>
  <c r="W46" i="18"/>
  <c r="S46" i="18"/>
  <c r="M46" i="18"/>
  <c r="W45" i="18"/>
  <c r="S45" i="18"/>
  <c r="M45" i="18"/>
  <c r="W35" i="18"/>
  <c r="W36" i="18"/>
  <c r="W37" i="18"/>
  <c r="W39" i="18"/>
  <c r="V36" i="18"/>
  <c r="V37" i="18"/>
  <c r="V39" i="18"/>
  <c r="I39" i="18"/>
  <c r="H39" i="18"/>
  <c r="G39" i="18"/>
  <c r="F39" i="18"/>
  <c r="E39" i="18"/>
  <c r="D39" i="18"/>
  <c r="C39" i="18"/>
  <c r="B39" i="18"/>
  <c r="W34" i="18"/>
  <c r="T32" i="18"/>
  <c r="U32" i="18"/>
  <c r="V32" i="18"/>
  <c r="L11" i="17"/>
  <c r="I11" i="17"/>
  <c r="I10" i="17"/>
  <c r="L124" i="15"/>
  <c r="K124" i="15"/>
  <c r="J124" i="15"/>
  <c r="I124" i="15"/>
  <c r="H124" i="15"/>
  <c r="G124" i="15"/>
  <c r="F124" i="15"/>
  <c r="E124" i="15"/>
  <c r="D124" i="15"/>
  <c r="C124" i="15"/>
  <c r="L119" i="15"/>
  <c r="K119" i="15"/>
  <c r="J119" i="15"/>
  <c r="I119" i="15"/>
  <c r="H119" i="15"/>
  <c r="G119" i="15"/>
  <c r="F119" i="15"/>
  <c r="E119" i="15"/>
  <c r="D119" i="15"/>
  <c r="C119" i="15"/>
  <c r="L114" i="15"/>
  <c r="K114" i="15"/>
  <c r="J114" i="15"/>
  <c r="I114" i="15"/>
  <c r="H114" i="15"/>
  <c r="G114" i="15"/>
  <c r="F114" i="15"/>
  <c r="E114" i="15"/>
  <c r="D114" i="15"/>
  <c r="C114" i="15"/>
  <c r="L109" i="15"/>
  <c r="K109" i="15"/>
  <c r="J109" i="15"/>
  <c r="I109" i="15"/>
  <c r="H109" i="15"/>
  <c r="G109" i="15"/>
  <c r="F109" i="15"/>
  <c r="E109" i="15"/>
  <c r="D109" i="15"/>
  <c r="C109" i="15"/>
  <c r="L104" i="15"/>
  <c r="K104" i="15"/>
  <c r="J104" i="15"/>
  <c r="I104" i="15"/>
  <c r="H104" i="15"/>
  <c r="G104" i="15"/>
  <c r="F104" i="15"/>
  <c r="E104" i="15"/>
  <c r="D104" i="15"/>
  <c r="C104" i="15"/>
  <c r="L99" i="15"/>
  <c r="K99" i="15"/>
  <c r="J99" i="15"/>
  <c r="I99" i="15"/>
  <c r="H99" i="15"/>
  <c r="G99" i="15"/>
  <c r="F99" i="15"/>
  <c r="E99" i="15"/>
  <c r="D99" i="15"/>
  <c r="C99" i="15"/>
  <c r="L94" i="15"/>
  <c r="K94" i="15"/>
  <c r="J94" i="15"/>
  <c r="I94" i="15"/>
  <c r="H94" i="15"/>
  <c r="G94" i="15"/>
  <c r="F94" i="15"/>
  <c r="E94" i="15"/>
  <c r="D94" i="15"/>
  <c r="C94" i="15"/>
  <c r="L89" i="15"/>
  <c r="K89" i="15"/>
  <c r="J89" i="15"/>
  <c r="I89" i="15"/>
  <c r="H89" i="15"/>
  <c r="G89" i="15"/>
  <c r="F89" i="15"/>
  <c r="E89" i="15"/>
  <c r="D89" i="15"/>
  <c r="C89" i="15"/>
  <c r="L84" i="15"/>
  <c r="K84" i="15"/>
  <c r="J84" i="15"/>
  <c r="I84" i="15"/>
  <c r="H84" i="15"/>
  <c r="G84" i="15"/>
  <c r="F84" i="15"/>
  <c r="E84" i="15"/>
  <c r="D84" i="15"/>
  <c r="C84" i="15"/>
  <c r="Y96" i="14"/>
  <c r="AA96" i="14"/>
  <c r="V96" i="14"/>
  <c r="Q96" i="14"/>
  <c r="L96" i="14"/>
  <c r="G96" i="14"/>
  <c r="Y91" i="14"/>
  <c r="AA91" i="14"/>
  <c r="V91" i="14"/>
  <c r="Q91" i="14"/>
  <c r="L91" i="14"/>
  <c r="Y90" i="14"/>
  <c r="AA90" i="14"/>
  <c r="Q90" i="14"/>
  <c r="L90" i="14"/>
  <c r="G90" i="14"/>
  <c r="Y89" i="14"/>
  <c r="AA89" i="14"/>
  <c r="V89" i="14"/>
  <c r="Q89" i="14"/>
  <c r="N89" i="14"/>
  <c r="L89" i="14"/>
  <c r="I89" i="14"/>
  <c r="G89" i="14"/>
  <c r="D89" i="14"/>
  <c r="Y88" i="14"/>
  <c r="AA88" i="14"/>
  <c r="V88" i="14"/>
  <c r="Q88" i="14"/>
  <c r="N88" i="14"/>
  <c r="L88" i="14"/>
  <c r="I88" i="14"/>
  <c r="G88" i="14"/>
  <c r="D88" i="14"/>
  <c r="Y87" i="14"/>
  <c r="AA87" i="14"/>
  <c r="V87" i="14"/>
  <c r="Q87" i="14"/>
  <c r="N87" i="14"/>
  <c r="L87" i="14"/>
  <c r="I87" i="14"/>
  <c r="G87" i="14"/>
  <c r="D87" i="14"/>
  <c r="Y86" i="14"/>
  <c r="AA86" i="14"/>
  <c r="V86" i="14"/>
  <c r="Q86" i="14"/>
  <c r="N86" i="14"/>
  <c r="L86" i="14"/>
  <c r="I86" i="14"/>
  <c r="G86" i="14"/>
  <c r="D86" i="14"/>
  <c r="Y85" i="14"/>
  <c r="AA85" i="14"/>
  <c r="V85" i="14"/>
  <c r="Q85" i="14"/>
  <c r="N85" i="14"/>
  <c r="L85" i="14"/>
  <c r="I85" i="14"/>
  <c r="Y84" i="14"/>
  <c r="AA84" i="14"/>
  <c r="V84" i="14"/>
  <c r="Q84" i="14"/>
  <c r="N84" i="14"/>
  <c r="L84" i="14"/>
  <c r="I84" i="14"/>
  <c r="G84" i="14"/>
  <c r="Y83" i="14"/>
  <c r="AA83" i="14"/>
  <c r="V83" i="14"/>
  <c r="Q83" i="14"/>
  <c r="N83" i="14"/>
  <c r="L83" i="14"/>
  <c r="I83" i="14"/>
  <c r="G83" i="14"/>
  <c r="D83" i="14"/>
  <c r="Y82" i="14"/>
  <c r="AA82" i="14"/>
  <c r="Y81" i="14"/>
  <c r="AA81" i="14"/>
  <c r="V81" i="14"/>
  <c r="Q81" i="14"/>
  <c r="N81" i="14"/>
  <c r="L81" i="14"/>
  <c r="I81" i="14"/>
  <c r="G81" i="14"/>
  <c r="D81" i="14"/>
  <c r="AV28" i="13"/>
  <c r="AU28" i="13"/>
  <c r="AV35" i="13"/>
  <c r="AM28" i="13"/>
  <c r="AL28" i="13"/>
  <c r="AM35" i="13"/>
  <c r="AD28" i="13"/>
  <c r="AC28" i="13"/>
  <c r="AD35" i="13"/>
  <c r="U28" i="13"/>
  <c r="T28" i="13"/>
  <c r="U35" i="13"/>
  <c r="L28" i="13"/>
  <c r="K13" i="13"/>
  <c r="K14" i="13"/>
  <c r="K15" i="13"/>
  <c r="K16" i="13"/>
  <c r="K17" i="13"/>
  <c r="K18" i="13"/>
  <c r="K19" i="13"/>
  <c r="K20" i="13"/>
  <c r="K21" i="13"/>
  <c r="K22" i="13"/>
  <c r="K23" i="13"/>
  <c r="K24" i="13"/>
  <c r="K25" i="13"/>
  <c r="K26" i="13"/>
  <c r="K28" i="13"/>
  <c r="L35" i="13"/>
  <c r="C28" i="13"/>
  <c r="B28" i="13"/>
  <c r="C35" i="13"/>
  <c r="AP28" i="13"/>
  <c r="AR28" i="13"/>
  <c r="AT13" i="13"/>
  <c r="AT14" i="13"/>
  <c r="AT15" i="13"/>
  <c r="AT16" i="13"/>
  <c r="AT17" i="13"/>
  <c r="AT18" i="13"/>
  <c r="AT19" i="13"/>
  <c r="AT20" i="13"/>
  <c r="AT21" i="13"/>
  <c r="AT22" i="13"/>
  <c r="AT23" i="13"/>
  <c r="AT24" i="13"/>
  <c r="AT25" i="13"/>
  <c r="AT26" i="13"/>
  <c r="AT28" i="13"/>
  <c r="AW30" i="13"/>
  <c r="AG28" i="13"/>
  <c r="AI28" i="13"/>
  <c r="AK13" i="13"/>
  <c r="AK14" i="13"/>
  <c r="AK15" i="13"/>
  <c r="AK16" i="13"/>
  <c r="AK17" i="13"/>
  <c r="AK18" i="13"/>
  <c r="AK19" i="13"/>
  <c r="AK20" i="13"/>
  <c r="AK21" i="13"/>
  <c r="AK22" i="13"/>
  <c r="AK23" i="13"/>
  <c r="AK24" i="13"/>
  <c r="AK25" i="13"/>
  <c r="AK26" i="13"/>
  <c r="AK28" i="13"/>
  <c r="AN30" i="13"/>
  <c r="X28" i="13"/>
  <c r="Z28" i="13"/>
  <c r="AB13" i="13"/>
  <c r="AB14" i="13"/>
  <c r="AB15" i="13"/>
  <c r="AB16" i="13"/>
  <c r="AB17" i="13"/>
  <c r="AB18" i="13"/>
  <c r="AB19" i="13"/>
  <c r="AB20" i="13"/>
  <c r="AB21" i="13"/>
  <c r="AB22" i="13"/>
  <c r="AB23" i="13"/>
  <c r="AB24" i="13"/>
  <c r="AB25" i="13"/>
  <c r="AB26" i="13"/>
  <c r="AB28" i="13"/>
  <c r="AE30" i="13"/>
  <c r="O28" i="13"/>
  <c r="Q28" i="13"/>
  <c r="S13" i="13"/>
  <c r="S14" i="13"/>
  <c r="S15" i="13"/>
  <c r="S16" i="13"/>
  <c r="S17" i="13"/>
  <c r="S18" i="13"/>
  <c r="S19" i="13"/>
  <c r="S20" i="13"/>
  <c r="S21" i="13"/>
  <c r="S22" i="13"/>
  <c r="S23" i="13"/>
  <c r="S24" i="13"/>
  <c r="S25" i="13"/>
  <c r="S26" i="13"/>
  <c r="S28" i="13"/>
  <c r="V30" i="13"/>
  <c r="F28" i="13"/>
  <c r="H28" i="13"/>
  <c r="J13" i="13"/>
  <c r="J14" i="13"/>
  <c r="J15" i="13"/>
  <c r="J16" i="13"/>
  <c r="J17" i="13"/>
  <c r="J18" i="13"/>
  <c r="J19" i="13"/>
  <c r="J20" i="13"/>
  <c r="J21" i="13"/>
  <c r="J22" i="13"/>
  <c r="J23" i="13"/>
  <c r="J24" i="13"/>
  <c r="J25" i="13"/>
  <c r="J26" i="13"/>
  <c r="J28" i="13"/>
  <c r="M30" i="13"/>
  <c r="AW28" i="13"/>
  <c r="AS28" i="13"/>
  <c r="AQ28" i="13"/>
  <c r="AN28" i="13"/>
  <c r="AJ28" i="13"/>
  <c r="AH28" i="13"/>
  <c r="AE28" i="13"/>
  <c r="AA28" i="13"/>
  <c r="Y28" i="13"/>
  <c r="V28" i="13"/>
  <c r="R28" i="13"/>
  <c r="P28" i="13"/>
  <c r="M28" i="13"/>
  <c r="I28" i="13"/>
  <c r="G28" i="13"/>
  <c r="D28" i="13"/>
  <c r="D12" i="12"/>
  <c r="C12" i="12"/>
  <c r="B12" i="12"/>
  <c r="AM56" i="11"/>
  <c r="AM57" i="11"/>
  <c r="AM58" i="11"/>
  <c r="AM59" i="11"/>
  <c r="AM61" i="11"/>
  <c r="AM62" i="11"/>
  <c r="AM63" i="11"/>
  <c r="AM64" i="11"/>
  <c r="AM65" i="11"/>
  <c r="AM71" i="11"/>
  <c r="AH71" i="11"/>
  <c r="AF71" i="11"/>
  <c r="AI71" i="11"/>
  <c r="AC71" i="11"/>
  <c r="AD71" i="11"/>
  <c r="Y71" i="11"/>
  <c r="T71" i="11"/>
  <c r="O71" i="11"/>
  <c r="T69" i="11"/>
  <c r="O66" i="11"/>
  <c r="AI65" i="11"/>
  <c r="AD65" i="11"/>
  <c r="Y65" i="11"/>
  <c r="T65" i="11"/>
  <c r="O65" i="11"/>
  <c r="AI64" i="11"/>
  <c r="AD64" i="11"/>
  <c r="Y64" i="11"/>
  <c r="T64" i="11"/>
  <c r="O64" i="11"/>
  <c r="AI63" i="11"/>
  <c r="AD63" i="11"/>
  <c r="Y63" i="11"/>
  <c r="T63" i="11"/>
  <c r="AI62" i="11"/>
  <c r="AD62" i="11"/>
  <c r="Y62" i="11"/>
  <c r="T62" i="11"/>
  <c r="O62" i="11"/>
  <c r="AI61" i="11"/>
  <c r="AD61" i="11"/>
  <c r="Y61" i="11"/>
  <c r="T61" i="11"/>
  <c r="O61" i="11"/>
  <c r="AI60" i="11"/>
  <c r="AD60" i="11"/>
  <c r="Y60" i="11"/>
  <c r="T60" i="11"/>
  <c r="AI59" i="11"/>
  <c r="AD59" i="11"/>
  <c r="Y59" i="11"/>
  <c r="T59" i="11"/>
  <c r="O59" i="11"/>
  <c r="AI58" i="11"/>
  <c r="AD58" i="11"/>
  <c r="Y58" i="11"/>
  <c r="T58" i="11"/>
  <c r="O58" i="11"/>
  <c r="AI57" i="11"/>
  <c r="AD57" i="11"/>
  <c r="Y57" i="11"/>
  <c r="AI56" i="11"/>
  <c r="AD56" i="11"/>
  <c r="Y56" i="11"/>
  <c r="T56" i="11"/>
  <c r="O56" i="11"/>
  <c r="AL52" i="11"/>
  <c r="AF52" i="11"/>
  <c r="AG52" i="11"/>
  <c r="AI52" i="11"/>
  <c r="AA52" i="11"/>
  <c r="AB52" i="11"/>
  <c r="AD52" i="11"/>
  <c r="Y52" i="11"/>
  <c r="T52" i="11"/>
  <c r="T51" i="11"/>
  <c r="T50" i="11"/>
  <c r="O47" i="11"/>
  <c r="AI46" i="11"/>
  <c r="AD46" i="11"/>
  <c r="Y46" i="11"/>
  <c r="T46" i="11"/>
  <c r="O46" i="11"/>
  <c r="AI45" i="11"/>
  <c r="AD45" i="11"/>
  <c r="Y45" i="11"/>
  <c r="T45" i="11"/>
  <c r="O45" i="11"/>
  <c r="AI44" i="11"/>
  <c r="AD44" i="11"/>
  <c r="Y44" i="11"/>
  <c r="T44" i="11"/>
  <c r="AI43" i="11"/>
  <c r="AD43" i="11"/>
  <c r="Y43" i="11"/>
  <c r="T43" i="11"/>
  <c r="O43" i="11"/>
  <c r="AI42" i="11"/>
  <c r="AD42" i="11"/>
  <c r="Y42" i="11"/>
  <c r="T42" i="11"/>
  <c r="O42" i="11"/>
  <c r="AI41" i="11"/>
  <c r="AD41" i="11"/>
  <c r="Y41" i="11"/>
  <c r="T41" i="11"/>
  <c r="AI40" i="11"/>
  <c r="AD40" i="11"/>
  <c r="Y40" i="11"/>
  <c r="T40" i="11"/>
  <c r="O40" i="11"/>
  <c r="AI39" i="11"/>
  <c r="AD39" i="11"/>
  <c r="Y39" i="11"/>
  <c r="T39" i="11"/>
  <c r="O39" i="11"/>
  <c r="AI38" i="11"/>
  <c r="AD38" i="11"/>
  <c r="Y38" i="11"/>
  <c r="AI37" i="11"/>
  <c r="AD37" i="11"/>
  <c r="Y37" i="11"/>
  <c r="T37" i="11"/>
  <c r="O37" i="11"/>
  <c r="AJ33" i="11"/>
  <c r="AF33" i="11"/>
  <c r="AE33" i="11"/>
  <c r="AI33" i="11"/>
  <c r="AA33" i="11"/>
  <c r="Z33" i="11"/>
  <c r="AD33" i="11"/>
  <c r="Y33" i="11"/>
  <c r="T33" i="11"/>
  <c r="I33" i="11"/>
  <c r="H33" i="11"/>
  <c r="F33" i="11"/>
  <c r="E33" i="11"/>
  <c r="C33" i="11"/>
  <c r="B33" i="11"/>
  <c r="T31" i="11"/>
  <c r="O31" i="11"/>
  <c r="O28" i="11"/>
  <c r="J28" i="11"/>
  <c r="G28" i="11"/>
  <c r="D28" i="11"/>
  <c r="AI27" i="11"/>
  <c r="AD27" i="11"/>
  <c r="Y27" i="11"/>
  <c r="T27" i="11"/>
  <c r="O27" i="11"/>
  <c r="AI26" i="11"/>
  <c r="AD26" i="11"/>
  <c r="Y26" i="11"/>
  <c r="T26" i="11"/>
  <c r="O26" i="11"/>
  <c r="J26" i="11"/>
  <c r="G26" i="11"/>
  <c r="D26" i="11"/>
  <c r="AI25" i="11"/>
  <c r="AD25" i="11"/>
  <c r="Y25" i="11"/>
  <c r="T25" i="11"/>
  <c r="O25" i="11"/>
  <c r="J25" i="11"/>
  <c r="AI24" i="11"/>
  <c r="AD24" i="11"/>
  <c r="Y24" i="11"/>
  <c r="T24" i="11"/>
  <c r="O24" i="11"/>
  <c r="J24" i="11"/>
  <c r="G24" i="11"/>
  <c r="D24" i="11"/>
  <c r="AI23" i="11"/>
  <c r="AD23" i="11"/>
  <c r="Y23" i="11"/>
  <c r="T23" i="11"/>
  <c r="O23" i="11"/>
  <c r="G23" i="11"/>
  <c r="D23" i="11"/>
  <c r="AI22" i="11"/>
  <c r="AD22" i="11"/>
  <c r="Y22" i="11"/>
  <c r="T22" i="11"/>
  <c r="O22" i="11"/>
  <c r="J22" i="11"/>
  <c r="AI21" i="11"/>
  <c r="AD21" i="11"/>
  <c r="Y21" i="11"/>
  <c r="T21" i="11"/>
  <c r="O21" i="11"/>
  <c r="J21" i="11"/>
  <c r="AI20" i="11"/>
  <c r="AD20" i="11"/>
  <c r="Y20" i="11"/>
  <c r="T20" i="11"/>
  <c r="O20" i="11"/>
  <c r="J20" i="11"/>
  <c r="G20" i="11"/>
  <c r="AI19" i="11"/>
  <c r="AD19" i="11"/>
  <c r="Y19" i="11"/>
  <c r="AI18" i="11"/>
  <c r="AD18" i="11"/>
  <c r="Y18" i="11"/>
  <c r="T18" i="11"/>
  <c r="O18" i="11"/>
  <c r="J18" i="11"/>
  <c r="G18" i="11"/>
  <c r="D18" i="11"/>
  <c r="T15" i="11"/>
  <c r="AA31" i="10"/>
  <c r="W31" i="10"/>
  <c r="I31" i="10"/>
  <c r="H31" i="10"/>
  <c r="F31" i="10"/>
  <c r="E31" i="10"/>
  <c r="C31" i="10"/>
  <c r="B31" i="10"/>
  <c r="M27" i="10"/>
  <c r="M26" i="10"/>
  <c r="M25" i="10"/>
  <c r="M24" i="10"/>
  <c r="M23" i="10"/>
  <c r="M22" i="10"/>
  <c r="M21" i="10"/>
  <c r="M20" i="10"/>
  <c r="M19" i="10"/>
  <c r="M18" i="10"/>
  <c r="M17" i="10"/>
  <c r="J14" i="10"/>
  <c r="G14" i="10"/>
  <c r="D14" i="10"/>
  <c r="J13" i="10"/>
  <c r="G13" i="10"/>
  <c r="D13" i="10"/>
  <c r="J12" i="10"/>
  <c r="G12" i="10"/>
  <c r="D12" i="10"/>
  <c r="EQ26" i="9"/>
  <c r="EQ34" i="9"/>
  <c r="EQ36" i="9"/>
  <c r="EP26" i="9"/>
  <c r="EP34" i="9"/>
  <c r="EP36" i="9"/>
  <c r="ER36" i="9"/>
  <c r="EN26" i="9"/>
  <c r="EN34" i="9"/>
  <c r="EN36" i="9"/>
  <c r="EM26" i="9"/>
  <c r="EM34" i="9"/>
  <c r="EM36" i="9"/>
  <c r="EO36" i="9"/>
  <c r="EE16" i="9"/>
  <c r="EF16" i="9"/>
  <c r="EE18" i="9"/>
  <c r="EF18" i="9"/>
  <c r="EE19" i="9"/>
  <c r="EF19" i="9"/>
  <c r="EE20" i="9"/>
  <c r="EF20" i="9"/>
  <c r="EE21" i="9"/>
  <c r="EF21" i="9"/>
  <c r="EE22" i="9"/>
  <c r="EF22" i="9"/>
  <c r="EE23" i="9"/>
  <c r="EF23" i="9"/>
  <c r="EF24" i="9"/>
  <c r="EF26" i="9"/>
  <c r="EF34" i="9"/>
  <c r="EF36" i="9"/>
  <c r="DY26" i="9"/>
  <c r="DY34" i="9"/>
  <c r="DY36" i="9"/>
  <c r="EL36" i="9"/>
  <c r="EE26" i="9"/>
  <c r="EE29" i="9"/>
  <c r="EE32" i="9"/>
  <c r="EE34" i="9"/>
  <c r="EE36" i="9"/>
  <c r="EK36" i="9"/>
  <c r="EA26" i="9"/>
  <c r="EA34" i="9"/>
  <c r="EA36" i="9"/>
  <c r="EJ36" i="9"/>
  <c r="EI36" i="9"/>
  <c r="EC26" i="9"/>
  <c r="EC34" i="9"/>
  <c r="EC36" i="9"/>
  <c r="DZ26" i="9"/>
  <c r="DZ34" i="9"/>
  <c r="DZ36" i="9"/>
  <c r="EH36" i="9"/>
  <c r="ED26" i="9"/>
  <c r="ED34" i="9"/>
  <c r="ED36" i="9"/>
  <c r="EB26" i="9"/>
  <c r="EB34" i="9"/>
  <c r="EB36" i="9"/>
  <c r="DU26" i="9"/>
  <c r="DU34" i="9"/>
  <c r="DU36" i="9"/>
  <c r="DT26" i="9"/>
  <c r="DT34" i="9"/>
  <c r="DT36" i="9"/>
  <c r="DW36" i="9"/>
  <c r="DR26" i="9"/>
  <c r="DR34" i="9"/>
  <c r="DR36" i="9"/>
  <c r="DQ26" i="9"/>
  <c r="DQ34" i="9"/>
  <c r="DQ36" i="9"/>
  <c r="DS36" i="9"/>
  <c r="DJ26" i="9"/>
  <c r="DJ34" i="9"/>
  <c r="DJ36" i="9"/>
  <c r="DC26" i="9"/>
  <c r="DC34" i="9"/>
  <c r="DC36" i="9"/>
  <c r="DP36" i="9"/>
  <c r="DI16" i="9"/>
  <c r="DI18" i="9"/>
  <c r="DI19" i="9"/>
  <c r="DI20" i="9"/>
  <c r="DI21" i="9"/>
  <c r="DI22" i="9"/>
  <c r="DI23" i="9"/>
  <c r="DI26" i="9"/>
  <c r="DI29" i="9"/>
  <c r="DI32" i="9"/>
  <c r="DI34" i="9"/>
  <c r="DI36" i="9"/>
  <c r="DO36" i="9"/>
  <c r="DE26" i="9"/>
  <c r="DE34" i="9"/>
  <c r="DE36" i="9"/>
  <c r="DN36" i="9"/>
  <c r="DM36" i="9"/>
  <c r="DG26" i="9"/>
  <c r="DG34" i="9"/>
  <c r="DG36" i="9"/>
  <c r="DL36" i="9"/>
  <c r="DH26" i="9"/>
  <c r="DH34" i="9"/>
  <c r="DH36" i="9"/>
  <c r="DF26" i="9"/>
  <c r="DF34" i="9"/>
  <c r="DF36" i="9"/>
  <c r="DD26" i="9"/>
  <c r="DD34" i="9"/>
  <c r="DD36" i="9"/>
  <c r="CW26" i="9"/>
  <c r="CW34" i="9"/>
  <c r="CW36" i="9"/>
  <c r="CV26" i="9"/>
  <c r="CV34" i="9"/>
  <c r="CV36" i="9"/>
  <c r="CY36" i="9"/>
  <c r="CT26" i="9"/>
  <c r="CT34" i="9"/>
  <c r="CT36" i="9"/>
  <c r="CS26" i="9"/>
  <c r="CS34" i="9"/>
  <c r="CS36" i="9"/>
  <c r="CU36" i="9"/>
  <c r="CJ26" i="9"/>
  <c r="CJ34" i="9"/>
  <c r="CJ36" i="9"/>
  <c r="CC26" i="9"/>
  <c r="CC34" i="9"/>
  <c r="CC36" i="9"/>
  <c r="CO36" i="9"/>
  <c r="CI16" i="9"/>
  <c r="CI18" i="9"/>
  <c r="CI19" i="9"/>
  <c r="CI20" i="9"/>
  <c r="CI21" i="9"/>
  <c r="CI22" i="9"/>
  <c r="CI23" i="9"/>
  <c r="CI24" i="9"/>
  <c r="CI26" i="9"/>
  <c r="CI29" i="9"/>
  <c r="CI30" i="9"/>
  <c r="CI32" i="9"/>
  <c r="CI34" i="9"/>
  <c r="CI36" i="9"/>
  <c r="CN36" i="9"/>
  <c r="CE26" i="9"/>
  <c r="CE34" i="9"/>
  <c r="CE36" i="9"/>
  <c r="CM36" i="9"/>
  <c r="CL36" i="9"/>
  <c r="CG26" i="9"/>
  <c r="CG34" i="9"/>
  <c r="CG36" i="9"/>
  <c r="CK36" i="9"/>
  <c r="CH26" i="9"/>
  <c r="CH34" i="9"/>
  <c r="CH36" i="9"/>
  <c r="CF26" i="9"/>
  <c r="CF34" i="9"/>
  <c r="CF36" i="9"/>
  <c r="CD26" i="9"/>
  <c r="CD34" i="9"/>
  <c r="CD36" i="9"/>
  <c r="BW26" i="9"/>
  <c r="BW34" i="9"/>
  <c r="BW36" i="9"/>
  <c r="BV26" i="9"/>
  <c r="BV34" i="9"/>
  <c r="BV36" i="9"/>
  <c r="BY36" i="9"/>
  <c r="BT26" i="9"/>
  <c r="BT34" i="9"/>
  <c r="BT36" i="9"/>
  <c r="BS26" i="9"/>
  <c r="BS34" i="9"/>
  <c r="BS36" i="9"/>
  <c r="BU36" i="9"/>
  <c r="BJ26" i="9"/>
  <c r="BJ34" i="9"/>
  <c r="BJ36" i="9"/>
  <c r="BC26" i="9"/>
  <c r="BC34" i="9"/>
  <c r="BC36" i="9"/>
  <c r="BO36" i="9"/>
  <c r="BI16" i="9"/>
  <c r="BI18" i="9"/>
  <c r="BI19" i="9"/>
  <c r="BI20" i="9"/>
  <c r="BI21" i="9"/>
  <c r="BI22" i="9"/>
  <c r="BI23" i="9"/>
  <c r="BI26" i="9"/>
  <c r="BI29" i="9"/>
  <c r="BI30" i="9"/>
  <c r="BI32" i="9"/>
  <c r="BI34" i="9"/>
  <c r="BI36" i="9"/>
  <c r="BN36" i="9"/>
  <c r="BE26" i="9"/>
  <c r="BE34" i="9"/>
  <c r="BE36" i="9"/>
  <c r="BM36" i="9"/>
  <c r="BL36" i="9"/>
  <c r="BG26" i="9"/>
  <c r="BG34" i="9"/>
  <c r="BG36" i="9"/>
  <c r="BK36" i="9"/>
  <c r="BH26" i="9"/>
  <c r="BH34" i="9"/>
  <c r="BH36" i="9"/>
  <c r="BF26" i="9"/>
  <c r="BF34" i="9"/>
  <c r="BF36" i="9"/>
  <c r="BD26" i="9"/>
  <c r="BD34" i="9"/>
  <c r="BD36" i="9"/>
  <c r="AW26" i="9"/>
  <c r="AW34" i="9"/>
  <c r="AW36" i="9"/>
  <c r="AV26" i="9"/>
  <c r="AV34" i="9"/>
  <c r="AV36" i="9"/>
  <c r="AY36" i="9"/>
  <c r="AT26" i="9"/>
  <c r="AT34" i="9"/>
  <c r="AT36" i="9"/>
  <c r="AS26" i="9"/>
  <c r="AS34" i="9"/>
  <c r="AS36" i="9"/>
  <c r="AU36" i="9"/>
  <c r="AJ26" i="9"/>
  <c r="AJ34" i="9"/>
  <c r="AJ36" i="9"/>
  <c r="AC26" i="9"/>
  <c r="AC34" i="9"/>
  <c r="AC36" i="9"/>
  <c r="AO36" i="9"/>
  <c r="AG26" i="9"/>
  <c r="AG34" i="9"/>
  <c r="AG36" i="9"/>
  <c r="AF26" i="9"/>
  <c r="AF34" i="9"/>
  <c r="AF36" i="9"/>
  <c r="AN36" i="9"/>
  <c r="AE26" i="9"/>
  <c r="AE34" i="9"/>
  <c r="AE36" i="9"/>
  <c r="AM36" i="9"/>
  <c r="AI16" i="9"/>
  <c r="AI17" i="9"/>
  <c r="AI18" i="9"/>
  <c r="AI19" i="9"/>
  <c r="AI20" i="9"/>
  <c r="AI21" i="9"/>
  <c r="AI22" i="9"/>
  <c r="AI23" i="9"/>
  <c r="AI24" i="9"/>
  <c r="AI26" i="9"/>
  <c r="AI29" i="9"/>
  <c r="AI30" i="9"/>
  <c r="AI31" i="9"/>
  <c r="AI32" i="9"/>
  <c r="AI34" i="9"/>
  <c r="AI36" i="9"/>
  <c r="AL36" i="9"/>
  <c r="AK36" i="9"/>
  <c r="AH26" i="9"/>
  <c r="AH34" i="9"/>
  <c r="AH36" i="9"/>
  <c r="AD26" i="9"/>
  <c r="AD34" i="9"/>
  <c r="AD36" i="9"/>
  <c r="W26" i="9"/>
  <c r="W34" i="9"/>
  <c r="W36" i="9"/>
  <c r="V26" i="9"/>
  <c r="V34" i="9"/>
  <c r="V36" i="9"/>
  <c r="Y36" i="9"/>
  <c r="T26" i="9"/>
  <c r="T34" i="9"/>
  <c r="T36" i="9"/>
  <c r="S26" i="9"/>
  <c r="S34" i="9"/>
  <c r="S36" i="9"/>
  <c r="U36" i="9"/>
  <c r="J26" i="9"/>
  <c r="J34" i="9"/>
  <c r="J36" i="9"/>
  <c r="C26" i="9"/>
  <c r="C34" i="9"/>
  <c r="C36" i="9"/>
  <c r="O36" i="9"/>
  <c r="G26" i="9"/>
  <c r="G34" i="9"/>
  <c r="G36" i="9"/>
  <c r="F26" i="9"/>
  <c r="F34" i="9"/>
  <c r="F36" i="9"/>
  <c r="N36" i="9"/>
  <c r="E26" i="9"/>
  <c r="E34" i="9"/>
  <c r="E36" i="9"/>
  <c r="M36" i="9"/>
  <c r="I16" i="9"/>
  <c r="I17" i="9"/>
  <c r="I18" i="9"/>
  <c r="I19" i="9"/>
  <c r="I20" i="9"/>
  <c r="I22" i="9"/>
  <c r="I23" i="9"/>
  <c r="I24" i="9"/>
  <c r="I26" i="9"/>
  <c r="I29" i="9"/>
  <c r="I30" i="9"/>
  <c r="I31" i="9"/>
  <c r="I32" i="9"/>
  <c r="I34" i="9"/>
  <c r="I36" i="9"/>
  <c r="L36" i="9"/>
  <c r="K36" i="9"/>
  <c r="H26" i="9"/>
  <c r="H34" i="9"/>
  <c r="H36" i="9"/>
  <c r="D26" i="9"/>
  <c r="D34" i="9"/>
  <c r="D36" i="9"/>
  <c r="ER34" i="9"/>
  <c r="EO34" i="9"/>
  <c r="EL34" i="9"/>
  <c r="EK34" i="9"/>
  <c r="EJ34" i="9"/>
  <c r="EI34" i="9"/>
  <c r="EH34" i="9"/>
  <c r="DW34" i="9"/>
  <c r="DS34" i="9"/>
  <c r="DP34" i="9"/>
  <c r="DO34" i="9"/>
  <c r="DN34" i="9"/>
  <c r="DM34" i="9"/>
  <c r="DL34" i="9"/>
  <c r="CY34" i="9"/>
  <c r="CU34" i="9"/>
  <c r="CO34" i="9"/>
  <c r="CN34" i="9"/>
  <c r="CM34" i="9"/>
  <c r="CL34" i="9"/>
  <c r="CK34" i="9"/>
  <c r="BY34" i="9"/>
  <c r="BU34" i="9"/>
  <c r="BO34" i="9"/>
  <c r="BN34" i="9"/>
  <c r="BM34" i="9"/>
  <c r="BL34" i="9"/>
  <c r="BK34" i="9"/>
  <c r="AY34" i="9"/>
  <c r="AU34" i="9"/>
  <c r="AO34" i="9"/>
  <c r="AN34" i="9"/>
  <c r="AM34" i="9"/>
  <c r="AL34" i="9"/>
  <c r="AK34" i="9"/>
  <c r="O34" i="9"/>
  <c r="N34" i="9"/>
  <c r="M34" i="9"/>
  <c r="L34" i="9"/>
  <c r="K34" i="9"/>
  <c r="ER32" i="9"/>
  <c r="EO32" i="9"/>
  <c r="EL32" i="9"/>
  <c r="EK32" i="9"/>
  <c r="EJ32" i="9"/>
  <c r="EI32" i="9"/>
  <c r="EH32" i="9"/>
  <c r="DW32" i="9"/>
  <c r="DS32" i="9"/>
  <c r="DP32" i="9"/>
  <c r="DO32" i="9"/>
  <c r="DN32" i="9"/>
  <c r="DM32" i="9"/>
  <c r="DL32" i="9"/>
  <c r="CY32" i="9"/>
  <c r="CU32" i="9"/>
  <c r="CO32" i="9"/>
  <c r="CN32" i="9"/>
  <c r="CM32" i="9"/>
  <c r="CL32" i="9"/>
  <c r="CK32" i="9"/>
  <c r="BY32" i="9"/>
  <c r="BU32" i="9"/>
  <c r="BO32" i="9"/>
  <c r="BN32" i="9"/>
  <c r="BM32" i="9"/>
  <c r="BL32" i="9"/>
  <c r="BK32" i="9"/>
  <c r="AY32" i="9"/>
  <c r="AU32" i="9"/>
  <c r="AO32" i="9"/>
  <c r="AN32" i="9"/>
  <c r="AM32" i="9"/>
  <c r="AL32" i="9"/>
  <c r="AK32" i="9"/>
  <c r="O32" i="9"/>
  <c r="N32" i="9"/>
  <c r="M32" i="9"/>
  <c r="L32" i="9"/>
  <c r="K32" i="9"/>
  <c r="AY31" i="9"/>
  <c r="AU31" i="9"/>
  <c r="AO31" i="9"/>
  <c r="AN31" i="9"/>
  <c r="AM31" i="9"/>
  <c r="AL31" i="9"/>
  <c r="AK31" i="9"/>
  <c r="O31" i="9"/>
  <c r="N31" i="9"/>
  <c r="M31" i="9"/>
  <c r="L31" i="9"/>
  <c r="K31" i="9"/>
  <c r="EO30" i="9"/>
  <c r="EL30" i="9"/>
  <c r="EK30" i="9"/>
  <c r="EJ30" i="9"/>
  <c r="EI30" i="9"/>
  <c r="EH30" i="9"/>
  <c r="DS30" i="9"/>
  <c r="DP30" i="9"/>
  <c r="DO30" i="9"/>
  <c r="DN30" i="9"/>
  <c r="DM30" i="9"/>
  <c r="DL30" i="9"/>
  <c r="CU30" i="9"/>
  <c r="CO30" i="9"/>
  <c r="CN30" i="9"/>
  <c r="CM30" i="9"/>
  <c r="CL30" i="9"/>
  <c r="CK30" i="9"/>
  <c r="BY30" i="9"/>
  <c r="BU30" i="9"/>
  <c r="BO30" i="9"/>
  <c r="BN30" i="9"/>
  <c r="BM30" i="9"/>
  <c r="BL30" i="9"/>
  <c r="BK30" i="9"/>
  <c r="AY30" i="9"/>
  <c r="AU30" i="9"/>
  <c r="AO30" i="9"/>
  <c r="AN30" i="9"/>
  <c r="AM30" i="9"/>
  <c r="AL30" i="9"/>
  <c r="AK30" i="9"/>
  <c r="O30" i="9"/>
  <c r="N30" i="9"/>
  <c r="M30" i="9"/>
  <c r="L30" i="9"/>
  <c r="K30" i="9"/>
  <c r="ER29" i="9"/>
  <c r="EO29" i="9"/>
  <c r="EL29" i="9"/>
  <c r="EK29" i="9"/>
  <c r="EJ29" i="9"/>
  <c r="EI29" i="9"/>
  <c r="EH29" i="9"/>
  <c r="DP29" i="9"/>
  <c r="DO29" i="9"/>
  <c r="DN29" i="9"/>
  <c r="DM29" i="9"/>
  <c r="DL29" i="9"/>
  <c r="CY29" i="9"/>
  <c r="CU29" i="9"/>
  <c r="CO29" i="9"/>
  <c r="CN29" i="9"/>
  <c r="CM29" i="9"/>
  <c r="CL29" i="9"/>
  <c r="CK29" i="9"/>
  <c r="BY29" i="9"/>
  <c r="BU29" i="9"/>
  <c r="BO29" i="9"/>
  <c r="BN29" i="9"/>
  <c r="BM29" i="9"/>
  <c r="BL29" i="9"/>
  <c r="BK29" i="9"/>
  <c r="AY29" i="9"/>
  <c r="AU29" i="9"/>
  <c r="AO29" i="9"/>
  <c r="AN29" i="9"/>
  <c r="AM29" i="9"/>
  <c r="AL29" i="9"/>
  <c r="AK29" i="9"/>
  <c r="O29" i="9"/>
  <c r="N29" i="9"/>
  <c r="M29" i="9"/>
  <c r="L29" i="9"/>
  <c r="K29" i="9"/>
  <c r="ER26" i="9"/>
  <c r="EO26" i="9"/>
  <c r="EL26" i="9"/>
  <c r="EK26" i="9"/>
  <c r="EJ26" i="9"/>
  <c r="EI26" i="9"/>
  <c r="EH26" i="9"/>
  <c r="DW26" i="9"/>
  <c r="DS26" i="9"/>
  <c r="DP26" i="9"/>
  <c r="DO26" i="9"/>
  <c r="DN26" i="9"/>
  <c r="DM26" i="9"/>
  <c r="DL26" i="9"/>
  <c r="DK26" i="9"/>
  <c r="CY26" i="9"/>
  <c r="CU26" i="9"/>
  <c r="CO26" i="9"/>
  <c r="CN26" i="9"/>
  <c r="CM26" i="9"/>
  <c r="CL26" i="9"/>
  <c r="CK26" i="9"/>
  <c r="BY26" i="9"/>
  <c r="BU26" i="9"/>
  <c r="BO26" i="9"/>
  <c r="BN26" i="9"/>
  <c r="BM26" i="9"/>
  <c r="BL26" i="9"/>
  <c r="BK26" i="9"/>
  <c r="AY26" i="9"/>
  <c r="AU26" i="9"/>
  <c r="AO26" i="9"/>
  <c r="AN26" i="9"/>
  <c r="AM26" i="9"/>
  <c r="AL26" i="9"/>
  <c r="AK26" i="9"/>
  <c r="Y26" i="9"/>
  <c r="U26" i="9"/>
  <c r="O26" i="9"/>
  <c r="N26" i="9"/>
  <c r="M26" i="9"/>
  <c r="L26" i="9"/>
  <c r="K26" i="9"/>
  <c r="ER24" i="9"/>
  <c r="EO24" i="9"/>
  <c r="EL24" i="9"/>
  <c r="EK24" i="9"/>
  <c r="EJ24" i="9"/>
  <c r="EI24" i="9"/>
  <c r="EH24" i="9"/>
  <c r="DW24" i="9"/>
  <c r="DS24" i="9"/>
  <c r="DP24" i="9"/>
  <c r="DO24" i="9"/>
  <c r="DN24" i="9"/>
  <c r="DM24" i="9"/>
  <c r="DL24" i="9"/>
  <c r="CY24" i="9"/>
  <c r="CU24" i="9"/>
  <c r="CO24" i="9"/>
  <c r="CN24" i="9"/>
  <c r="CM24" i="9"/>
  <c r="CL24" i="9"/>
  <c r="CK24" i="9"/>
  <c r="BY24" i="9"/>
  <c r="BU24" i="9"/>
  <c r="BO24" i="9"/>
  <c r="BN24" i="9"/>
  <c r="BM24" i="9"/>
  <c r="BL24" i="9"/>
  <c r="BK24" i="9"/>
  <c r="AY24" i="9"/>
  <c r="AU24" i="9"/>
  <c r="AO24" i="9"/>
  <c r="AN24" i="9"/>
  <c r="AM24" i="9"/>
  <c r="AL24" i="9"/>
  <c r="AK24" i="9"/>
  <c r="Y24" i="9"/>
  <c r="U24" i="9"/>
  <c r="O24" i="9"/>
  <c r="N24" i="9"/>
  <c r="M24" i="9"/>
  <c r="L24" i="9"/>
  <c r="K24" i="9"/>
  <c r="ER23" i="9"/>
  <c r="EO23" i="9"/>
  <c r="EL23" i="9"/>
  <c r="EK23" i="9"/>
  <c r="EJ23" i="9"/>
  <c r="EI23" i="9"/>
  <c r="EH23" i="9"/>
  <c r="DW23" i="9"/>
  <c r="DS23" i="9"/>
  <c r="DP23" i="9"/>
  <c r="DO23" i="9"/>
  <c r="DN23" i="9"/>
  <c r="DM23" i="9"/>
  <c r="DL23" i="9"/>
  <c r="CY23" i="9"/>
  <c r="CU23" i="9"/>
  <c r="CO23" i="9"/>
  <c r="CN23" i="9"/>
  <c r="CM23" i="9"/>
  <c r="CL23" i="9"/>
  <c r="CK23" i="9"/>
  <c r="BY23" i="9"/>
  <c r="BU23" i="9"/>
  <c r="BO23" i="9"/>
  <c r="BN23" i="9"/>
  <c r="BM23" i="9"/>
  <c r="BL23" i="9"/>
  <c r="BK23" i="9"/>
  <c r="AY23" i="9"/>
  <c r="AU23" i="9"/>
  <c r="AO23" i="9"/>
  <c r="AN23" i="9"/>
  <c r="AM23" i="9"/>
  <c r="AL23" i="9"/>
  <c r="AK23" i="9"/>
  <c r="Y23" i="9"/>
  <c r="U23" i="9"/>
  <c r="O23" i="9"/>
  <c r="N23" i="9"/>
  <c r="M23" i="9"/>
  <c r="L23" i="9"/>
  <c r="K23" i="9"/>
  <c r="ER22" i="9"/>
  <c r="EO22" i="9"/>
  <c r="EL22" i="9"/>
  <c r="EK22" i="9"/>
  <c r="EJ22" i="9"/>
  <c r="EI22" i="9"/>
  <c r="EH22" i="9"/>
  <c r="DW22" i="9"/>
  <c r="DS22" i="9"/>
  <c r="DP22" i="9"/>
  <c r="DO22" i="9"/>
  <c r="DN22" i="9"/>
  <c r="DM22" i="9"/>
  <c r="DL22" i="9"/>
  <c r="CY22" i="9"/>
  <c r="CU22" i="9"/>
  <c r="CO22" i="9"/>
  <c r="CN22" i="9"/>
  <c r="CM22" i="9"/>
  <c r="CL22" i="9"/>
  <c r="CK22" i="9"/>
  <c r="BY22" i="9"/>
  <c r="BU22" i="9"/>
  <c r="BO22" i="9"/>
  <c r="BN22" i="9"/>
  <c r="BM22" i="9"/>
  <c r="BL22" i="9"/>
  <c r="BK22" i="9"/>
  <c r="AY22" i="9"/>
  <c r="AU22" i="9"/>
  <c r="AO22" i="9"/>
  <c r="AN22" i="9"/>
  <c r="AM22" i="9"/>
  <c r="AL22" i="9"/>
  <c r="AK22" i="9"/>
  <c r="Y22" i="9"/>
  <c r="U22" i="9"/>
  <c r="O22" i="9"/>
  <c r="N22" i="9"/>
  <c r="M22" i="9"/>
  <c r="L22" i="9"/>
  <c r="K22" i="9"/>
  <c r="ER21" i="9"/>
  <c r="EO21" i="9"/>
  <c r="EL21" i="9"/>
  <c r="EK21" i="9"/>
  <c r="EJ21" i="9"/>
  <c r="EI21" i="9"/>
  <c r="EH21" i="9"/>
  <c r="DW21" i="9"/>
  <c r="DS21" i="9"/>
  <c r="DP21" i="9"/>
  <c r="DO21" i="9"/>
  <c r="DN21" i="9"/>
  <c r="DM21" i="9"/>
  <c r="DL21" i="9"/>
  <c r="CY21" i="9"/>
  <c r="CU21" i="9"/>
  <c r="CO21" i="9"/>
  <c r="CN21" i="9"/>
  <c r="CM21" i="9"/>
  <c r="CL21" i="9"/>
  <c r="CK21" i="9"/>
  <c r="BY21" i="9"/>
  <c r="BU21" i="9"/>
  <c r="BO21" i="9"/>
  <c r="BN21" i="9"/>
  <c r="BM21" i="9"/>
  <c r="BL21" i="9"/>
  <c r="BK21" i="9"/>
  <c r="AY21" i="9"/>
  <c r="AU21" i="9"/>
  <c r="AO21" i="9"/>
  <c r="AN21" i="9"/>
  <c r="AM21" i="9"/>
  <c r="AL21" i="9"/>
  <c r="AK21" i="9"/>
  <c r="Y21" i="9"/>
  <c r="U21" i="9"/>
  <c r="O21" i="9"/>
  <c r="ER20" i="9"/>
  <c r="EO20" i="9"/>
  <c r="EL20" i="9"/>
  <c r="EK20" i="9"/>
  <c r="EJ20" i="9"/>
  <c r="EI20" i="9"/>
  <c r="EH20" i="9"/>
  <c r="DW20" i="9"/>
  <c r="DS20" i="9"/>
  <c r="DP20" i="9"/>
  <c r="DO20" i="9"/>
  <c r="DN20" i="9"/>
  <c r="DM20" i="9"/>
  <c r="DL20" i="9"/>
  <c r="CY20" i="9"/>
  <c r="CU20" i="9"/>
  <c r="CO20" i="9"/>
  <c r="CN20" i="9"/>
  <c r="CM20" i="9"/>
  <c r="CL20" i="9"/>
  <c r="CK20" i="9"/>
  <c r="BY20" i="9"/>
  <c r="BU20" i="9"/>
  <c r="BO20" i="9"/>
  <c r="BN20" i="9"/>
  <c r="BM20" i="9"/>
  <c r="BL20" i="9"/>
  <c r="BK20" i="9"/>
  <c r="AY20" i="9"/>
  <c r="AU20" i="9"/>
  <c r="AO20" i="9"/>
  <c r="AN20" i="9"/>
  <c r="AM20" i="9"/>
  <c r="AL20" i="9"/>
  <c r="AK20" i="9"/>
  <c r="Y20" i="9"/>
  <c r="U20" i="9"/>
  <c r="O20" i="9"/>
  <c r="N20" i="9"/>
  <c r="M20" i="9"/>
  <c r="L20" i="9"/>
  <c r="K20" i="9"/>
  <c r="ER19" i="9"/>
  <c r="EO19" i="9"/>
  <c r="EL19" i="9"/>
  <c r="EK19" i="9"/>
  <c r="EJ19" i="9"/>
  <c r="EI19" i="9"/>
  <c r="EH19" i="9"/>
  <c r="DW19" i="9"/>
  <c r="DS19" i="9"/>
  <c r="DP19" i="9"/>
  <c r="DO19" i="9"/>
  <c r="DN19" i="9"/>
  <c r="DM19" i="9"/>
  <c r="DL19" i="9"/>
  <c r="CY19" i="9"/>
  <c r="CU19" i="9"/>
  <c r="CO19" i="9"/>
  <c r="CN19" i="9"/>
  <c r="CM19" i="9"/>
  <c r="CL19" i="9"/>
  <c r="CK19" i="9"/>
  <c r="BY19" i="9"/>
  <c r="BU19" i="9"/>
  <c r="BO19" i="9"/>
  <c r="BN19" i="9"/>
  <c r="BM19" i="9"/>
  <c r="BL19" i="9"/>
  <c r="BK19" i="9"/>
  <c r="AY19" i="9"/>
  <c r="AU19" i="9"/>
  <c r="AO19" i="9"/>
  <c r="AN19" i="9"/>
  <c r="AM19" i="9"/>
  <c r="AL19" i="9"/>
  <c r="AK19" i="9"/>
  <c r="Y19" i="9"/>
  <c r="U19" i="9"/>
  <c r="O19" i="9"/>
  <c r="N19" i="9"/>
  <c r="M19" i="9"/>
  <c r="L19" i="9"/>
  <c r="K19" i="9"/>
  <c r="ER18" i="9"/>
  <c r="EO18" i="9"/>
  <c r="EL18" i="9"/>
  <c r="EK18" i="9"/>
  <c r="EJ18" i="9"/>
  <c r="EI18" i="9"/>
  <c r="EH18" i="9"/>
  <c r="DW18" i="9"/>
  <c r="DS18" i="9"/>
  <c r="DP18" i="9"/>
  <c r="DO18" i="9"/>
  <c r="DN18" i="9"/>
  <c r="DM18" i="9"/>
  <c r="DL18" i="9"/>
  <c r="CY18" i="9"/>
  <c r="CU18" i="9"/>
  <c r="CO18" i="9"/>
  <c r="CN18" i="9"/>
  <c r="CM18" i="9"/>
  <c r="CL18" i="9"/>
  <c r="CK18" i="9"/>
  <c r="BY18" i="9"/>
  <c r="BU18" i="9"/>
  <c r="BO18" i="9"/>
  <c r="BN18" i="9"/>
  <c r="BM18" i="9"/>
  <c r="BL18" i="9"/>
  <c r="BK18" i="9"/>
  <c r="AY18" i="9"/>
  <c r="AU18" i="9"/>
  <c r="AO18" i="9"/>
  <c r="AN18" i="9"/>
  <c r="AM18" i="9"/>
  <c r="AL18" i="9"/>
  <c r="AK18" i="9"/>
  <c r="Y18" i="9"/>
  <c r="U18" i="9"/>
  <c r="O18" i="9"/>
  <c r="N18" i="9"/>
  <c r="M18" i="9"/>
  <c r="L18" i="9"/>
  <c r="K18" i="9"/>
  <c r="ER17" i="9"/>
  <c r="EO17" i="9"/>
  <c r="EL17" i="9"/>
  <c r="EK17" i="9"/>
  <c r="EJ17" i="9"/>
  <c r="EI17" i="9"/>
  <c r="EH17" i="9"/>
  <c r="DW17" i="9"/>
  <c r="DS17" i="9"/>
  <c r="DP17" i="9"/>
  <c r="DO17" i="9"/>
  <c r="DN17" i="9"/>
  <c r="DM17" i="9"/>
  <c r="DL17" i="9"/>
  <c r="CY17" i="9"/>
  <c r="CU17" i="9"/>
  <c r="CO17" i="9"/>
  <c r="CN17" i="9"/>
  <c r="CM17" i="9"/>
  <c r="CL17" i="9"/>
  <c r="CK17" i="9"/>
  <c r="BY17" i="9"/>
  <c r="BU17" i="9"/>
  <c r="BO17" i="9"/>
  <c r="BN17" i="9"/>
  <c r="BM17" i="9"/>
  <c r="BL17" i="9"/>
  <c r="BK17" i="9"/>
  <c r="AY17" i="9"/>
  <c r="AU17" i="9"/>
  <c r="AO17" i="9"/>
  <c r="AN17" i="9"/>
  <c r="AM17" i="9"/>
  <c r="AL17" i="9"/>
  <c r="AK17" i="9"/>
  <c r="Y17" i="9"/>
  <c r="U17" i="9"/>
  <c r="O17" i="9"/>
  <c r="N17" i="9"/>
  <c r="M17" i="9"/>
  <c r="L17" i="9"/>
  <c r="K17" i="9"/>
  <c r="ER16" i="9"/>
  <c r="EO16" i="9"/>
  <c r="EL16" i="9"/>
  <c r="EK16" i="9"/>
  <c r="EJ16" i="9"/>
  <c r="EI16" i="9"/>
  <c r="EH16" i="9"/>
  <c r="DW16" i="9"/>
  <c r="DS16" i="9"/>
  <c r="DP16" i="9"/>
  <c r="DO16" i="9"/>
  <c r="DN16" i="9"/>
  <c r="DM16" i="9"/>
  <c r="DL16" i="9"/>
  <c r="CY16" i="9"/>
  <c r="CU16" i="9"/>
  <c r="CO16" i="9"/>
  <c r="CN16" i="9"/>
  <c r="CM16" i="9"/>
  <c r="CL16" i="9"/>
  <c r="CK16" i="9"/>
  <c r="BY16" i="9"/>
  <c r="BU16" i="9"/>
  <c r="BO16" i="9"/>
  <c r="BN16" i="9"/>
  <c r="BM16" i="9"/>
  <c r="BL16" i="9"/>
  <c r="BK16" i="9"/>
  <c r="AY16" i="9"/>
  <c r="AU16" i="9"/>
  <c r="AO16" i="9"/>
  <c r="AN16" i="9"/>
  <c r="AM16" i="9"/>
  <c r="AL16" i="9"/>
  <c r="AK16" i="9"/>
  <c r="Y16" i="9"/>
  <c r="U16" i="9"/>
  <c r="O16" i="9"/>
  <c r="N16" i="9"/>
  <c r="M16" i="9"/>
  <c r="L16" i="9"/>
  <c r="K16" i="9"/>
  <c r="AT54" i="7"/>
  <c r="AU20" i="7"/>
  <c r="AU54" i="7"/>
  <c r="AV54" i="7"/>
  <c r="AQ54" i="7"/>
  <c r="AR20" i="7"/>
  <c r="AR54" i="7"/>
  <c r="AS54" i="7"/>
  <c r="AW54" i="7"/>
  <c r="AM54" i="7"/>
  <c r="AN54" i="7"/>
  <c r="AO54" i="7"/>
  <c r="AJ54" i="7"/>
  <c r="AK54" i="7"/>
  <c r="AL54" i="7"/>
  <c r="AP54" i="7"/>
  <c r="AF20" i="7"/>
  <c r="AF54" i="7"/>
  <c r="AG20" i="7"/>
  <c r="AG54" i="7"/>
  <c r="AH54" i="7"/>
  <c r="AC20" i="7"/>
  <c r="AC54" i="7"/>
  <c r="AD20" i="7"/>
  <c r="AD54" i="7"/>
  <c r="AE54" i="7"/>
  <c r="AI54" i="7"/>
  <c r="AA21" i="7"/>
  <c r="AA22" i="7"/>
  <c r="AA23" i="7"/>
  <c r="AA26" i="7"/>
  <c r="AA27" i="7"/>
  <c r="AA28" i="7"/>
  <c r="AA30" i="7"/>
  <c r="AA31" i="7"/>
  <c r="AA33" i="7"/>
  <c r="AA34" i="7"/>
  <c r="AA35" i="7"/>
  <c r="AA40" i="7"/>
  <c r="AA41" i="7"/>
  <c r="AA42" i="7"/>
  <c r="AA43" i="7"/>
  <c r="AA44" i="7"/>
  <c r="AA45" i="7"/>
  <c r="AA46" i="7"/>
  <c r="AA47" i="7"/>
  <c r="AA48" i="7"/>
  <c r="AA49" i="7"/>
  <c r="AA51" i="7"/>
  <c r="AA52" i="7"/>
  <c r="AA54" i="7"/>
  <c r="X21" i="7"/>
  <c r="X22" i="7"/>
  <c r="X23" i="7"/>
  <c r="X26" i="7"/>
  <c r="X27" i="7"/>
  <c r="X28" i="7"/>
  <c r="X30" i="7"/>
  <c r="X31" i="7"/>
  <c r="X33" i="7"/>
  <c r="X34" i="7"/>
  <c r="X35" i="7"/>
  <c r="X40" i="7"/>
  <c r="X41" i="7"/>
  <c r="X42" i="7"/>
  <c r="X43" i="7"/>
  <c r="X44" i="7"/>
  <c r="X45" i="7"/>
  <c r="X46" i="7"/>
  <c r="X47" i="7"/>
  <c r="X48" i="7"/>
  <c r="X49" i="7"/>
  <c r="X51" i="7"/>
  <c r="X52" i="7"/>
  <c r="X54" i="7"/>
  <c r="AB54" i="7"/>
  <c r="Z54" i="7"/>
  <c r="Y54" i="7"/>
  <c r="W54" i="7"/>
  <c r="V54" i="7"/>
  <c r="R54" i="7"/>
  <c r="S54" i="7"/>
  <c r="T54" i="7"/>
  <c r="O54" i="7"/>
  <c r="P54" i="7"/>
  <c r="Q54" i="7"/>
  <c r="U54" i="7"/>
  <c r="M54" i="7"/>
  <c r="L54" i="7"/>
  <c r="N54" i="7"/>
  <c r="J54" i="7"/>
  <c r="I54" i="7"/>
  <c r="K54" i="7"/>
  <c r="G54" i="7"/>
  <c r="F54" i="7"/>
  <c r="H54" i="7"/>
  <c r="D54" i="7"/>
  <c r="C54" i="7"/>
  <c r="E54" i="7"/>
  <c r="T53" i="7"/>
  <c r="Q53" i="7"/>
  <c r="U53" i="7"/>
  <c r="AV52" i="7"/>
  <c r="AS52" i="7"/>
  <c r="AW52" i="7"/>
  <c r="AO52" i="7"/>
  <c r="AL52" i="7"/>
  <c r="AP52" i="7"/>
  <c r="AH52" i="7"/>
  <c r="AE52" i="7"/>
  <c r="AI52" i="7"/>
  <c r="AB52" i="7"/>
  <c r="T52" i="7"/>
  <c r="Q52" i="7"/>
  <c r="U52" i="7"/>
  <c r="N52" i="7"/>
  <c r="K52" i="7"/>
  <c r="H52" i="7"/>
  <c r="E52" i="7"/>
  <c r="AV51" i="7"/>
  <c r="AS51" i="7"/>
  <c r="AW51" i="7"/>
  <c r="AO51" i="7"/>
  <c r="AL51" i="7"/>
  <c r="AP51" i="7"/>
  <c r="AH51" i="7"/>
  <c r="AE51" i="7"/>
  <c r="AI51" i="7"/>
  <c r="AB51" i="7"/>
  <c r="T51" i="7"/>
  <c r="Q51" i="7"/>
  <c r="U51" i="7"/>
  <c r="N51" i="7"/>
  <c r="K51" i="7"/>
  <c r="H51" i="7"/>
  <c r="E51" i="7"/>
  <c r="K50" i="7"/>
  <c r="H50" i="7"/>
  <c r="E50" i="7"/>
  <c r="AV49" i="7"/>
  <c r="AS49" i="7"/>
  <c r="AW49" i="7"/>
  <c r="AO49" i="7"/>
  <c r="AL49" i="7"/>
  <c r="AP49" i="7"/>
  <c r="AH49" i="7"/>
  <c r="AE49" i="7"/>
  <c r="AI49" i="7"/>
  <c r="AB49" i="7"/>
  <c r="T49" i="7"/>
  <c r="Q49" i="7"/>
  <c r="U49" i="7"/>
  <c r="AV48" i="7"/>
  <c r="AS48" i="7"/>
  <c r="AW48" i="7"/>
  <c r="AO48" i="7"/>
  <c r="AL48" i="7"/>
  <c r="AP48" i="7"/>
  <c r="AH48" i="7"/>
  <c r="AE48" i="7"/>
  <c r="AI48" i="7"/>
  <c r="AB48" i="7"/>
  <c r="T48" i="7"/>
  <c r="Q48" i="7"/>
  <c r="U48" i="7"/>
  <c r="N48" i="7"/>
  <c r="K48" i="7"/>
  <c r="H48" i="7"/>
  <c r="E48" i="7"/>
  <c r="AV47" i="7"/>
  <c r="AS47" i="7"/>
  <c r="AW47" i="7"/>
  <c r="AO47" i="7"/>
  <c r="AL47" i="7"/>
  <c r="AP47" i="7"/>
  <c r="AH47" i="7"/>
  <c r="AE47" i="7"/>
  <c r="AI47" i="7"/>
  <c r="AB47" i="7"/>
  <c r="T47" i="7"/>
  <c r="Q47" i="7"/>
  <c r="U47" i="7"/>
  <c r="N47" i="7"/>
  <c r="K47" i="7"/>
  <c r="H47" i="7"/>
  <c r="AV46" i="7"/>
  <c r="AS46" i="7"/>
  <c r="AW46" i="7"/>
  <c r="AO46" i="7"/>
  <c r="AL46" i="7"/>
  <c r="AP46" i="7"/>
  <c r="AH46" i="7"/>
  <c r="AE46" i="7"/>
  <c r="AI46" i="7"/>
  <c r="AB46" i="7"/>
  <c r="T46" i="7"/>
  <c r="Q46" i="7"/>
  <c r="U46" i="7"/>
  <c r="N46" i="7"/>
  <c r="K46" i="7"/>
  <c r="H46" i="7"/>
  <c r="E46" i="7"/>
  <c r="AV45" i="7"/>
  <c r="AS45" i="7"/>
  <c r="AW45" i="7"/>
  <c r="AO45" i="7"/>
  <c r="AL45" i="7"/>
  <c r="AP45" i="7"/>
  <c r="AH45" i="7"/>
  <c r="AE45" i="7"/>
  <c r="AI45" i="7"/>
  <c r="AB45" i="7"/>
  <c r="T45" i="7"/>
  <c r="Q45" i="7"/>
  <c r="U45" i="7"/>
  <c r="N45" i="7"/>
  <c r="K45" i="7"/>
  <c r="H45" i="7"/>
  <c r="E45" i="7"/>
  <c r="AV44" i="7"/>
  <c r="AS44" i="7"/>
  <c r="AW44" i="7"/>
  <c r="AO44" i="7"/>
  <c r="AL44" i="7"/>
  <c r="AP44" i="7"/>
  <c r="AH44" i="7"/>
  <c r="AE44" i="7"/>
  <c r="AI44" i="7"/>
  <c r="AB44" i="7"/>
  <c r="T44" i="7"/>
  <c r="Q44" i="7"/>
  <c r="U44" i="7"/>
  <c r="N44" i="7"/>
  <c r="K44" i="7"/>
  <c r="H44" i="7"/>
  <c r="E44" i="7"/>
  <c r="AV43" i="7"/>
  <c r="AS43" i="7"/>
  <c r="AW43" i="7"/>
  <c r="AO43" i="7"/>
  <c r="AL43" i="7"/>
  <c r="AP43" i="7"/>
  <c r="AH43" i="7"/>
  <c r="AE43" i="7"/>
  <c r="AI43" i="7"/>
  <c r="AB43" i="7"/>
  <c r="T43" i="7"/>
  <c r="Q43" i="7"/>
  <c r="U43" i="7"/>
  <c r="N43" i="7"/>
  <c r="K43" i="7"/>
  <c r="H43" i="7"/>
  <c r="E43" i="7"/>
  <c r="AV42" i="7"/>
  <c r="AS42" i="7"/>
  <c r="AW42" i="7"/>
  <c r="AO42" i="7"/>
  <c r="AL42" i="7"/>
  <c r="AP42" i="7"/>
  <c r="AH42" i="7"/>
  <c r="AE42" i="7"/>
  <c r="AI42" i="7"/>
  <c r="AB42" i="7"/>
  <c r="T42" i="7"/>
  <c r="Q42" i="7"/>
  <c r="U42" i="7"/>
  <c r="N42" i="7"/>
  <c r="K42" i="7"/>
  <c r="H42" i="7"/>
  <c r="E42" i="7"/>
  <c r="AV41" i="7"/>
  <c r="AS41" i="7"/>
  <c r="AW41" i="7"/>
  <c r="AO41" i="7"/>
  <c r="AL41" i="7"/>
  <c r="AP41" i="7"/>
  <c r="AH41" i="7"/>
  <c r="AE41" i="7"/>
  <c r="AI41" i="7"/>
  <c r="AB41" i="7"/>
  <c r="T41" i="7"/>
  <c r="Q41" i="7"/>
  <c r="U41" i="7"/>
  <c r="AV40" i="7"/>
  <c r="AS40" i="7"/>
  <c r="AW40" i="7"/>
  <c r="AO40" i="7"/>
  <c r="AL40" i="7"/>
  <c r="AP40" i="7"/>
  <c r="AH40" i="7"/>
  <c r="AE40" i="7"/>
  <c r="AI40" i="7"/>
  <c r="AB40" i="7"/>
  <c r="T40" i="7"/>
  <c r="Q40" i="7"/>
  <c r="U40" i="7"/>
  <c r="N40" i="7"/>
  <c r="K40" i="7"/>
  <c r="H40" i="7"/>
  <c r="E40" i="7"/>
  <c r="AW38" i="7"/>
  <c r="AW37" i="7"/>
  <c r="AW36" i="7"/>
  <c r="AV35" i="7"/>
  <c r="AS35" i="7"/>
  <c r="AO35" i="7"/>
  <c r="AL35" i="7"/>
  <c r="AH35" i="7"/>
  <c r="AE35" i="7"/>
  <c r="AI35" i="7"/>
  <c r="AB35" i="7"/>
  <c r="AV34" i="7"/>
  <c r="AS34" i="7"/>
  <c r="AO34" i="7"/>
  <c r="AL34" i="7"/>
  <c r="AH34" i="7"/>
  <c r="AE34" i="7"/>
  <c r="AI34" i="7"/>
  <c r="AB34" i="7"/>
  <c r="AV33" i="7"/>
  <c r="AS33" i="7"/>
  <c r="AW33" i="7"/>
  <c r="AO33" i="7"/>
  <c r="AL33" i="7"/>
  <c r="AP33" i="7"/>
  <c r="AH33" i="7"/>
  <c r="AE33" i="7"/>
  <c r="AI33" i="7"/>
  <c r="AB33" i="7"/>
  <c r="AV31" i="7"/>
  <c r="AS31" i="7"/>
  <c r="AO31" i="7"/>
  <c r="AL31" i="7"/>
  <c r="AH31" i="7"/>
  <c r="AE31" i="7"/>
  <c r="AB31" i="7"/>
  <c r="AV30" i="7"/>
  <c r="AS30" i="7"/>
  <c r="AW30" i="7"/>
  <c r="AO30" i="7"/>
  <c r="AL30" i="7"/>
  <c r="AP30" i="7"/>
  <c r="AH30" i="7"/>
  <c r="AE30" i="7"/>
  <c r="AI30" i="7"/>
  <c r="AB30" i="7"/>
  <c r="AV29" i="7"/>
  <c r="AS29" i="7"/>
  <c r="AW29" i="7"/>
  <c r="AO29" i="7"/>
  <c r="AL29" i="7"/>
  <c r="AP29" i="7"/>
  <c r="AH29" i="7"/>
  <c r="AE29" i="7"/>
  <c r="AI29" i="7"/>
  <c r="AV28" i="7"/>
  <c r="AS28" i="7"/>
  <c r="AO28" i="7"/>
  <c r="AL28" i="7"/>
  <c r="AH28" i="7"/>
  <c r="AE28" i="7"/>
  <c r="AI28" i="7"/>
  <c r="AB28" i="7"/>
  <c r="AV27" i="7"/>
  <c r="AS27" i="7"/>
  <c r="AW27" i="7"/>
  <c r="AO27" i="7"/>
  <c r="AL27" i="7"/>
  <c r="AP27" i="7"/>
  <c r="AH27" i="7"/>
  <c r="AE27" i="7"/>
  <c r="AI27" i="7"/>
  <c r="AB27" i="7"/>
  <c r="AV26" i="7"/>
  <c r="AS26" i="7"/>
  <c r="AO26" i="7"/>
  <c r="AL26" i="7"/>
  <c r="AP26" i="7"/>
  <c r="AH26" i="7"/>
  <c r="AE26" i="7"/>
  <c r="AI26" i="7"/>
  <c r="AB26" i="7"/>
  <c r="AV25" i="7"/>
  <c r="AS25" i="7"/>
  <c r="AW25" i="7"/>
  <c r="AO25" i="7"/>
  <c r="AL25" i="7"/>
  <c r="AP25" i="7"/>
  <c r="AH25" i="7"/>
  <c r="AE25" i="7"/>
  <c r="AI25" i="7"/>
  <c r="AV24" i="7"/>
  <c r="AS24" i="7"/>
  <c r="AW24" i="7"/>
  <c r="AO24" i="7"/>
  <c r="AL24" i="7"/>
  <c r="AP24" i="7"/>
  <c r="AH24" i="7"/>
  <c r="AE24" i="7"/>
  <c r="AI24" i="7"/>
  <c r="AV23" i="7"/>
  <c r="AS23" i="7"/>
  <c r="AW23" i="7"/>
  <c r="AO23" i="7"/>
  <c r="AL23" i="7"/>
  <c r="AP23" i="7"/>
  <c r="AH23" i="7"/>
  <c r="AE23" i="7"/>
  <c r="AI23" i="7"/>
  <c r="AB23" i="7"/>
  <c r="AV22" i="7"/>
  <c r="AS22" i="7"/>
  <c r="AW22" i="7"/>
  <c r="AO22" i="7"/>
  <c r="AL22" i="7"/>
  <c r="AP22" i="7"/>
  <c r="AH22" i="7"/>
  <c r="AE22" i="7"/>
  <c r="AI22" i="7"/>
  <c r="AB22" i="7"/>
  <c r="AV21" i="7"/>
  <c r="AS21" i="7"/>
  <c r="AO21" i="7"/>
  <c r="AL21" i="7"/>
  <c r="AP21" i="7"/>
  <c r="AH21" i="7"/>
  <c r="AE21" i="7"/>
  <c r="AI21" i="7"/>
  <c r="AB21" i="7"/>
  <c r="AV20" i="7"/>
  <c r="AS20" i="7"/>
  <c r="AW20" i="7"/>
  <c r="AO20" i="7"/>
  <c r="AL20" i="7"/>
  <c r="AP20" i="7"/>
  <c r="AN20" i="7"/>
  <c r="AM20" i="7"/>
  <c r="AK20" i="7"/>
  <c r="AJ20" i="7"/>
  <c r="AH20" i="7"/>
  <c r="AE20" i="7"/>
  <c r="AI20" i="7"/>
  <c r="AA20" i="7"/>
  <c r="X20" i="7"/>
  <c r="AB20" i="7"/>
  <c r="Z20" i="7"/>
  <c r="Y20" i="7"/>
  <c r="W20" i="7"/>
  <c r="V20" i="7"/>
  <c r="T20" i="7"/>
  <c r="Q20" i="7"/>
  <c r="U20" i="7"/>
  <c r="N20" i="7"/>
  <c r="K20" i="7"/>
  <c r="H20" i="7"/>
  <c r="E20" i="7"/>
  <c r="C14" i="7"/>
  <c r="B14" i="7"/>
  <c r="P33" i="5"/>
  <c r="P26" i="5"/>
  <c r="P25" i="5"/>
  <c r="G56" i="4"/>
  <c r="E56" i="4"/>
  <c r="C56" i="4"/>
  <c r="B56" i="4"/>
  <c r="C55" i="4"/>
  <c r="B55" i="4"/>
  <c r="C54" i="4"/>
  <c r="B54" i="4"/>
  <c r="C53" i="4"/>
  <c r="B53" i="4"/>
  <c r="G52" i="4"/>
  <c r="E52" i="4"/>
  <c r="C52" i="4"/>
  <c r="B51" i="4"/>
  <c r="G50" i="4"/>
  <c r="E50" i="4"/>
  <c r="C50" i="4"/>
  <c r="P92" i="3"/>
  <c r="M92" i="3"/>
  <c r="K92" i="3"/>
  <c r="J92" i="3"/>
  <c r="I92" i="3"/>
  <c r="H92" i="3"/>
  <c r="F92" i="3"/>
  <c r="E92" i="3"/>
  <c r="D92" i="3"/>
  <c r="C92" i="3"/>
  <c r="R73" i="3"/>
  <c r="Q73" i="3"/>
  <c r="P73" i="3"/>
  <c r="K73" i="3"/>
  <c r="J73" i="3"/>
  <c r="I73" i="3"/>
  <c r="H73" i="3"/>
  <c r="Q59" i="3"/>
  <c r="P59" i="3"/>
  <c r="L59" i="3"/>
  <c r="K59" i="3"/>
  <c r="J59" i="3"/>
  <c r="I59" i="3"/>
  <c r="H59" i="3"/>
  <c r="G59" i="3"/>
  <c r="F59" i="3"/>
  <c r="D59" i="3"/>
  <c r="C59" i="3"/>
  <c r="R43" i="3"/>
  <c r="Q43" i="3"/>
  <c r="P43" i="3"/>
  <c r="O43" i="3"/>
  <c r="L43" i="3"/>
  <c r="K43" i="3"/>
  <c r="J43" i="3"/>
  <c r="I43" i="3"/>
  <c r="H43" i="3"/>
  <c r="R29" i="3"/>
  <c r="Q29" i="3"/>
  <c r="P29" i="3"/>
  <c r="N29" i="3"/>
  <c r="M29" i="3"/>
  <c r="L29" i="3"/>
  <c r="K29" i="3"/>
  <c r="J29" i="3"/>
  <c r="I29" i="3"/>
  <c r="H29" i="3"/>
  <c r="M38" i="2"/>
  <c r="K36" i="2"/>
  <c r="K38" i="2"/>
  <c r="C36" i="2"/>
  <c r="B36" i="2"/>
  <c r="C38" i="2"/>
  <c r="F36" i="2"/>
  <c r="G37" i="2"/>
  <c r="D36" i="2"/>
  <c r="E37" i="2"/>
  <c r="I36" i="2"/>
  <c r="G36" i="2"/>
  <c r="E36" i="2"/>
  <c r="C20" i="2"/>
  <c r="C17" i="2"/>
</calcChain>
</file>

<file path=xl/sharedStrings.xml><?xml version="1.0" encoding="utf-8"?>
<sst xmlns="http://schemas.openxmlformats.org/spreadsheetml/2006/main" count="3049" uniqueCount="1065">
  <si>
    <t>FACULTAD DE CIENCIAS                     INDICADORES FACULTAD DE CIENCIAS  2019-20              UNIVERSIDAD DE EXTREMADURA</t>
  </si>
  <si>
    <t>PR/SO010_D003_19-20</t>
  </si>
  <si>
    <t>PROCESOS Y PROCEDIMIENTOS DE GESTIÓN PROPIA (FACULTAD DE CIENCIAS)</t>
  </si>
  <si>
    <t>PROCESOS Y PROCEDIMIENTOS DE GESTIÓN CENTRALIZADA  (UEX)</t>
  </si>
  <si>
    <t>PROCESOS/PROCEDIMIENTOS ESTRATÉGICOS</t>
  </si>
  <si>
    <t>P_ES004_PPOC- Proceso de definición de políticas y objetivos de calidad</t>
  </si>
  <si>
    <t>P_ES001_PPPDI- Proceso de definición y  planificación de las políticas del PDI</t>
  </si>
  <si>
    <t>P_ES005_PAR- Proceso de análisis de resultados</t>
  </si>
  <si>
    <t>P_ES002_PEPDI- Proceso de evaluación del PDI</t>
  </si>
  <si>
    <t>P_ES006_PPIT- Proceso de publicación de información sobre titulaciones</t>
  </si>
  <si>
    <t>P_ES003_PPPAS- Proceso dedefinición y planificación de las políticas del PAS</t>
  </si>
  <si>
    <t>PR_ES001_PSIT- Procedimiento de seguimiento interno de las titulaciones</t>
  </si>
  <si>
    <t>PROCESOS/PROCEDIMIENTOS CLAVE</t>
  </si>
  <si>
    <t>P_CL009_PCOE- Proceso de coordinación de las enseñanzas</t>
  </si>
  <si>
    <t>P_CL001_PDAPF- Proceso de diseño y aprobación de los programas formativos</t>
  </si>
  <si>
    <t>P_CL010_POE- Proceso de orientación al estudiante</t>
  </si>
  <si>
    <t>P_CL002_PCE- Proceso de captación de estudiantes</t>
  </si>
  <si>
    <t>P_CL011_PPE- Proceso de gestión de prácticas externas</t>
  </si>
  <si>
    <t>P_CL003_PME- Proceso de movilidad de estudiantes</t>
  </si>
  <si>
    <t>P_CL012_ PRE- Proceso de reclamaciones a la evaluación</t>
  </si>
  <si>
    <t>P_CL004_ PFPDI- Proceso de formación del PDI</t>
  </si>
  <si>
    <t>PR_CL002-PTFT_ Procedimiento de gestión de trabajos fin de titulación</t>
  </si>
  <si>
    <t>P_CL005_PFPAS- Proceso de formación del PAS</t>
  </si>
  <si>
    <t>PR_CL003_PRC- Procedimiento de reconocimiento de créditos</t>
  </si>
  <si>
    <t>P_CL006_POP- Proceso de gestión de la orientación profesional</t>
  </si>
  <si>
    <t>PR_CL004_PEHYC_ Procedimiento de elaboración y aprobación de horarios de clase y calendarios de exámenes</t>
  </si>
  <si>
    <t>P_CL008_ PFC- Proceso de formación continua</t>
  </si>
  <si>
    <t>PR_CL001-PSE_ Procedimiento de suspensión de las enseñanzas</t>
  </si>
  <si>
    <t>PR/CL400- Procedimiento de acreditación de los títulos de la UEx (PACR)</t>
  </si>
  <si>
    <t>PR/CL401- Procedimiento de pruebas de acceso a la UEx (PAU)</t>
  </si>
  <si>
    <t>PR/CL402- Procedimiento de pruebas de acceso para mayores de 25, de 40 y de 45 años (PAUM)</t>
  </si>
  <si>
    <t>PR/CL403- Procedimiento de preinscripción para el acceso a estudios de grado (PAEG)</t>
  </si>
  <si>
    <t>PROCESOS/PROCEDIMIENTOS SOPORTE</t>
  </si>
  <si>
    <t>P_SO005_PRMSC- Proceso de gestión de los recursos materiales y servicios propios del Centro</t>
  </si>
  <si>
    <t>P_SO001_PSP- Proceso de garantía interna del Servicio de Prevención</t>
  </si>
  <si>
    <t>PR_SO005_PREMEC- Procedimiento de elaboración de memorias de calidad</t>
  </si>
  <si>
    <t>P_SO002_PSIAA- Proceso de gestión deL Servicio de Información y Atención Administrativa</t>
  </si>
  <si>
    <t>PR_SO006-PRESAD- Procedimiento de encuentas de satisfacción docente - Centro</t>
  </si>
  <si>
    <t>P_SO004_PQSF- Proceso de gestión de quejas, sugerencias y felicitaciones</t>
  </si>
  <si>
    <t>PR_SO007-PEPDIC- Procedimiento de evaluación el PDI - Centro</t>
  </si>
  <si>
    <t>PR_SO001_PRIL- Procedimiento de inserción laboral</t>
  </si>
  <si>
    <t>PR_SO008-PCDR- Procedimiento de control de la documentación y registro del SGIC</t>
  </si>
  <si>
    <t>PR_SO002_PRESD- Procedimiento de encuestas de satisfacción docente. SATISFACCIÓN DE LOS USUARIOS</t>
  </si>
  <si>
    <t>PR_SO009-PCDR- Procedimiento de creación y renovación de las CCT</t>
  </si>
  <si>
    <t>PR_SO003_PROBIN- Procedimento deelaboración y publicación del Observatorio de Indicadores</t>
  </si>
  <si>
    <t>PR_SO010_ PRIND- Procedimiento de elaboración y publicación de indicadores del SGIC de la Facultad de Ciencias de la UEx</t>
  </si>
  <si>
    <t>PR_SO004_PRESTO- Procedimento de encuestas de satisfacción con las titulaciones oficiales</t>
  </si>
  <si>
    <t>PR/SO100_PAI- Procedimiento de auditorías internas</t>
  </si>
  <si>
    <t>PR/SO101_ESUS- Procedimiento de evaluación de la satisfacción de los usuarios con los servicios UTEC</t>
  </si>
  <si>
    <t xml:space="preserve">PR/SO102_PDAT- Procedimiento de petición de datos UTEC </t>
  </si>
  <si>
    <t>PR/SO103_GPQ- Procedimiento de gestión administrativa de la solicitud y el pago de quinquenios docentes  UTEC</t>
  </si>
  <si>
    <t>Mapa de procesos del Servicio de Bibliotecas (MPSB)</t>
  </si>
  <si>
    <t>Mapa de procesos del Servicio de Actividad Física y del Deporte (MSAFYDE)</t>
  </si>
  <si>
    <t>Nota: En Comisión de Calidad de la Facultad de Ciencias se aprobó el nuevo catálogo de indicadores con fecha 19 de mayo de 2020. Del catálogo anterior se eliminaron los indicadores correspondientes a una serie de procesos de gestión centralizada que elabora y publica la UTEC y cuyos indicadores pueden encontrarse plenamente actuializados en la dirección: https://www.unex.es/organizacion/servicios-universitarios/unidades/utec/funciones/estadisticas-e-indicadores-universitarios . Los procedimientos eliminados son: 1) PR SO003 PROBIN- Procedimiento de elaboración y Publicación del Observatorio de Indicadores. (OBIN_RA001 a 0010). 2) PR SO002 PRESD - Procedimiento de encuestas de satisfacción con las titulaciones oficiales (OBIN SU001 a SU006). 3) P CL002 PCE- Proceso de Captación de Estudiantes (OBIN DU001 a DU0014 y PA004). 4) Proceso de Movilidad de Estudiantes (Parcialmente). Se eliminan OBINES responsabilidad de la UTEC: OBIN_PA008 a PA009, OBIN DU009 DU010 y DU016)</t>
  </si>
  <si>
    <t>Volver al indice</t>
  </si>
  <si>
    <r>
      <rPr>
        <b/>
        <sz val="12"/>
        <rFont val="Arial"/>
        <family val="2"/>
        <charset val="1"/>
      </rPr>
      <t>RESPONSABLE</t>
    </r>
    <r>
      <rPr>
        <sz val="12"/>
        <color rgb="FF000000"/>
        <rFont val="Arial"/>
        <charset val="1"/>
      </rPr>
      <t>: DECANO</t>
    </r>
  </si>
  <si>
    <t>ACTUALIZADO 8 DICIEMBRE 2020</t>
  </si>
  <si>
    <t>PROCESO DE DISEÑO Y APROBACIÓN DE LOS PROGRAMAS FORMATIVOS (PDAPF). (P/CL001)</t>
  </si>
  <si>
    <t xml:space="preserve">Verificación de títulos (FC). </t>
  </si>
  <si>
    <r>
      <rPr>
        <b/>
        <sz val="12"/>
        <color rgb="FF000000"/>
        <rFont val="Calibri"/>
        <family val="2"/>
        <charset val="1"/>
      </rPr>
      <t>OBIN_PDAPF_001:</t>
    </r>
    <r>
      <rPr>
        <sz val="12"/>
        <color rgb="FF000000"/>
        <rFont val="Calibri"/>
        <family val="2"/>
        <charset val="1"/>
      </rPr>
      <t xml:space="preserve"> </t>
    </r>
    <r>
      <rPr>
        <sz val="10"/>
        <color rgb="FF000000"/>
        <rFont val="Calibri"/>
        <family val="2"/>
        <charset val="1"/>
      </rPr>
      <t>Solicitudes de verificación de nuevos títulos. Número de solicitudes de verificación de nuevos títulos (enviada la solicitud de verificación a la ANECA)</t>
    </r>
  </si>
  <si>
    <r>
      <rPr>
        <b/>
        <sz val="12"/>
        <color rgb="FF000000"/>
        <rFont val="Calibri"/>
        <family val="2"/>
        <charset val="1"/>
      </rPr>
      <t>OBIN_PDAPF_002:</t>
    </r>
    <r>
      <rPr>
        <sz val="12"/>
        <color rgb="FF000000"/>
        <rFont val="Calibri"/>
        <family val="2"/>
        <charset val="1"/>
      </rPr>
      <t xml:space="preserve"> </t>
    </r>
    <r>
      <rPr>
        <sz val="10"/>
        <color rgb="FF000000"/>
        <rFont val="Calibri"/>
        <family val="2"/>
        <charset val="1"/>
      </rPr>
      <t>Tasa de informes de verificación favorables. Relación entre el número de informes de verificación favorables y el número de informes finales de verificación emitidos por ANECA.</t>
    </r>
  </si>
  <si>
    <r>
      <rPr>
        <b/>
        <sz val="12"/>
        <color rgb="FF000000"/>
        <rFont val="Calibri"/>
        <family val="2"/>
        <charset val="1"/>
      </rPr>
      <t>OBIN_PDAPF_003:</t>
    </r>
    <r>
      <rPr>
        <sz val="12"/>
        <color rgb="FF000000"/>
        <rFont val="Calibri"/>
        <family val="2"/>
        <charset val="1"/>
      </rPr>
      <t xml:space="preserve"> </t>
    </r>
    <r>
      <rPr>
        <sz val="10"/>
        <color rgb="FF000000"/>
        <rFont val="Calibri"/>
        <family val="2"/>
        <charset val="1"/>
      </rPr>
      <t>Tasa de títulos autorizados por la Comunidad Autónoma. Relación entre el número de títulos autorizados por la Comunidad Autónoma y el número de títulos para los que se solicita autorización.</t>
    </r>
  </si>
  <si>
    <r>
      <rPr>
        <b/>
        <sz val="12"/>
        <color rgb="FF000000"/>
        <rFont val="Calibri"/>
        <family val="2"/>
        <charset val="1"/>
      </rPr>
      <t>OBIN_PDAPF_004:</t>
    </r>
    <r>
      <rPr>
        <sz val="12"/>
        <color rgb="FF000000"/>
        <rFont val="Calibri"/>
        <family val="2"/>
        <charset val="1"/>
      </rPr>
      <t xml:space="preserve"> </t>
    </r>
    <r>
      <rPr>
        <sz val="10"/>
        <color rgb="FF000000"/>
        <rFont val="Calibri"/>
        <family val="2"/>
        <charset val="1"/>
      </rPr>
      <t>Solicitud modificación del plan de estudios. Número de títulos para los que se solicita modificación del plan de estudios.</t>
    </r>
  </si>
  <si>
    <r>
      <rPr>
        <b/>
        <sz val="12"/>
        <color rgb="FF000000"/>
        <rFont val="Calibri"/>
        <family val="2"/>
        <charset val="1"/>
      </rPr>
      <t>OBIN_PDAPF_005:</t>
    </r>
    <r>
      <rPr>
        <sz val="12"/>
        <color rgb="FF000000"/>
        <rFont val="Calibri"/>
        <family val="2"/>
        <charset val="1"/>
      </rPr>
      <t xml:space="preserve"> </t>
    </r>
    <r>
      <rPr>
        <sz val="10"/>
        <color rgb="FF000000"/>
        <rFont val="Calibri"/>
        <family val="2"/>
        <charset val="1"/>
      </rPr>
      <t xml:space="preserve">Tasa de aceptación de las modificaciones. Relación entre el número de informes finales de la ANECA favorables a las modificaciones propuestas y el número de informes finales que la ANECA emite acerca de propuestas de modificación del plan de estudios. </t>
    </r>
  </si>
  <si>
    <t>CURSO 2013-14</t>
  </si>
  <si>
    <t>CURSO 2014-15</t>
  </si>
  <si>
    <t>CURSO 2015-16</t>
  </si>
  <si>
    <t>CURSO 2016-17</t>
  </si>
  <si>
    <t>CURSO 2017-18</t>
  </si>
  <si>
    <t>CURSO 2018-19</t>
  </si>
  <si>
    <t>CURSO 2019-20</t>
  </si>
  <si>
    <t>OBIN_PDAPF_001</t>
  </si>
  <si>
    <t>nº informes  verificación  ANECA</t>
  </si>
  <si>
    <t>nº informes  verificación  ANECA positivos</t>
  </si>
  <si>
    <t>OBIN_PDAPF_002 (%)</t>
  </si>
  <si>
    <t>-</t>
  </si>
  <si>
    <t>nº  títulos  solicitud autorización Comunidad Autónoma</t>
  </si>
  <si>
    <t>nº  títulos  autorizados Comunidad Autónoma</t>
  </si>
  <si>
    <t>OBIN_PDAPF_003 (%)</t>
  </si>
  <si>
    <t>nº solicitudes modificaciones memoria verificación</t>
  </si>
  <si>
    <t>Aceptadas</t>
  </si>
  <si>
    <t>GRADO EN BIOLOGÍA</t>
  </si>
  <si>
    <t>GRADO EN BIOTECNOLOGÍA*</t>
  </si>
  <si>
    <t>GRADO EN CC. AMBIENTALES</t>
  </si>
  <si>
    <t>GRADO EN ENOLOGÍA</t>
  </si>
  <si>
    <t>GRADO EN ESTADÍSTICA</t>
  </si>
  <si>
    <t>GRADO EN FÍSICA</t>
  </si>
  <si>
    <t>2*</t>
  </si>
  <si>
    <t>GRADO EN INGENIERÍA QUÍMICA INDUSTRIAL</t>
  </si>
  <si>
    <t>GRADO EN MATEMÁTICAS</t>
  </si>
  <si>
    <t>1*</t>
  </si>
  <si>
    <t>GRADO EN QUÍMICA</t>
  </si>
  <si>
    <t>MÁSTER U. EN BIOTECNOLOGÍA AVANZADA*</t>
  </si>
  <si>
    <t>MÁSTER U. EN CONTAMINACIÓN AMBIENTAL</t>
  </si>
  <si>
    <t>MÁSTER U. EN FORMACIÓN DEL PROF. EN FORMACIÓN SECUNDARIA</t>
  </si>
  <si>
    <t>MÁSTER U. EN INVESTIGACIÓN EN CIENCIAS</t>
  </si>
  <si>
    <t>MÁSTER U. EN INGENIERÍA QUÍMICA</t>
  </si>
  <si>
    <t>TOTAL</t>
  </si>
  <si>
    <t>OBIN_PDAPF_004</t>
  </si>
  <si>
    <t>OBIN_PDAPF_005</t>
  </si>
  <si>
    <t>no procede</t>
  </si>
  <si>
    <t>MFP Acceso a licenciados o graduados en Geología</t>
  </si>
  <si>
    <t>BTC cambio semestralidad. Cambio módulo</t>
  </si>
  <si>
    <t>* El valor de este último indicador hay que considerarlo provisional porque la ANECA aún no ha contestado a dos propuestas.</t>
  </si>
  <si>
    <t xml:space="preserve">* El 3 de abril de 2020, la ANECA emitió informe FAVORABLE a de modificación del Grado en Física, aprobada en Consejo de Gobierno de 18/07/2019. </t>
  </si>
  <si>
    <r>
      <rPr>
        <b/>
        <sz val="12"/>
        <rFont val="Arial"/>
        <family val="2"/>
        <charset val="1"/>
      </rPr>
      <t>RESPONSABLE:</t>
    </r>
    <r>
      <rPr>
        <sz val="12"/>
        <color rgb="FF000000"/>
        <rFont val="Arial"/>
        <charset val="1"/>
      </rPr>
      <t xml:space="preserve"> Vicedecano de programas de movilidad</t>
    </r>
  </si>
  <si>
    <t>ACTUALIZADO 11 DICIEMBRE 2018</t>
  </si>
  <si>
    <t>PROCESO DE MOVILIDAD DE ESTUDIANTES (PME). (P/CL003)</t>
  </si>
  <si>
    <t>Movilidad FdC</t>
  </si>
  <si>
    <r>
      <rPr>
        <b/>
        <sz val="12"/>
        <color rgb="FF000000"/>
        <rFont val="Calibri"/>
        <family val="2"/>
        <charset val="1"/>
      </rPr>
      <t>OBIN_MOV_001:</t>
    </r>
    <r>
      <rPr>
        <sz val="12"/>
        <color rgb="FF000000"/>
        <rFont val="Calibri"/>
        <family val="2"/>
        <charset val="1"/>
      </rPr>
      <t xml:space="preserve"> Oferta Erasmus-Estudio. Plazas de movilidad ofertadas para estudiantes de la Facultad de Ciencias en el programa Erasmus-Estudio.</t>
    </r>
  </si>
  <si>
    <r>
      <rPr>
        <b/>
        <sz val="12"/>
        <color rgb="FF000000"/>
        <rFont val="Calibri"/>
        <family val="2"/>
        <charset val="1"/>
      </rPr>
      <t>OBIN_MOV_002:</t>
    </r>
    <r>
      <rPr>
        <sz val="12"/>
        <color rgb="FF000000"/>
        <rFont val="Calibri"/>
        <family val="2"/>
        <charset val="1"/>
      </rPr>
      <t xml:space="preserve"> Solicitudes Erasmus-Estudio. Estudiantes de la Facultad de Ciencias solicitantes del programa Erasmus-Estudio.</t>
    </r>
  </si>
  <si>
    <r>
      <rPr>
        <b/>
        <sz val="12"/>
        <color rgb="FF000000"/>
        <rFont val="Calibri"/>
        <family val="2"/>
        <charset val="1"/>
      </rPr>
      <t xml:space="preserve">OBIN_MOV_003: </t>
    </r>
    <r>
      <rPr>
        <sz val="12"/>
        <color rgb="FF000000"/>
        <rFont val="Calibri"/>
        <family val="2"/>
        <charset val="1"/>
      </rPr>
      <t>Participantes Erasmus-Estudio. Estudiantes de la Facultad de Ciencias participantes en el programa Erasmus-Estudio.</t>
    </r>
  </si>
  <si>
    <r>
      <rPr>
        <b/>
        <sz val="12"/>
        <color rgb="FF000000"/>
        <rFont val="Calibri"/>
        <family val="2"/>
        <charset val="1"/>
      </rPr>
      <t>OBIN_MOV_004:</t>
    </r>
    <r>
      <rPr>
        <sz val="12"/>
        <color rgb="FF000000"/>
        <rFont val="Calibri"/>
        <family val="2"/>
        <charset val="1"/>
      </rPr>
      <t xml:space="preserve"> Oferta SICUE. Plazas de movilidad ofertadas para estudiantes de la Facultad de Ciencias en el programa SICUE.</t>
    </r>
  </si>
  <si>
    <r>
      <rPr>
        <b/>
        <sz val="12"/>
        <color rgb="FF000000"/>
        <rFont val="Calibri"/>
        <family val="2"/>
        <charset val="1"/>
      </rPr>
      <t xml:space="preserve">OBIN_MOV_005: </t>
    </r>
    <r>
      <rPr>
        <sz val="12"/>
        <color rgb="FF000000"/>
        <rFont val="Calibri"/>
        <family val="2"/>
        <charset val="1"/>
      </rPr>
      <t>Solicitudes Sicue. Estudiantes de la Facultad de Ciencias solicitantes del programa SICUE</t>
    </r>
  </si>
  <si>
    <r>
      <rPr>
        <b/>
        <sz val="12"/>
        <color rgb="FF000000"/>
        <rFont val="Calibri"/>
        <family val="2"/>
        <charset val="1"/>
      </rPr>
      <t>OBIN_MOV_006:</t>
    </r>
    <r>
      <rPr>
        <sz val="12"/>
        <color rgb="FF000000"/>
        <rFont val="Calibri"/>
        <family val="2"/>
        <charset val="1"/>
      </rPr>
      <t xml:space="preserve"> Participantes Sicue. Estudiantes de la Facultad de Ciencias participantes en el programa SICUE</t>
    </r>
  </si>
  <si>
    <r>
      <rPr>
        <b/>
        <sz val="12"/>
        <color rgb="FF000000"/>
        <rFont val="Calibri"/>
        <family val="2"/>
        <charset val="1"/>
      </rPr>
      <t>OBIN_MOV_007:</t>
    </r>
    <r>
      <rPr>
        <sz val="12"/>
        <color rgb="FF000000"/>
        <rFont val="Calibri"/>
        <family val="2"/>
        <charset val="1"/>
      </rPr>
      <t xml:space="preserve"> Oferta Americampus. Plazas de movilidad ofertadas para estudiantes de la Facultad de Ciencias en el programa Americampus.</t>
    </r>
  </si>
  <si>
    <r>
      <rPr>
        <b/>
        <sz val="12"/>
        <color rgb="FF000000"/>
        <rFont val="Calibri"/>
        <family val="2"/>
        <charset val="1"/>
      </rPr>
      <t>OBIN_MOV_008:</t>
    </r>
    <r>
      <rPr>
        <sz val="12"/>
        <color rgb="FF000000"/>
        <rFont val="Calibri"/>
        <family val="2"/>
        <charset val="1"/>
      </rPr>
      <t xml:space="preserve"> Solicitudes Americampus. Estudiantes de la Facultad de Ciencias solicitantes del programa Americampus.</t>
    </r>
  </si>
  <si>
    <r>
      <rPr>
        <b/>
        <sz val="12"/>
        <color rgb="FF000000"/>
        <rFont val="Calibri"/>
        <family val="2"/>
        <charset val="1"/>
      </rPr>
      <t xml:space="preserve">OBIN_MOV_009: </t>
    </r>
    <r>
      <rPr>
        <sz val="12"/>
        <color rgb="FF000000"/>
        <rFont val="Calibri"/>
        <family val="2"/>
        <charset val="1"/>
      </rPr>
      <t>Participantes Americampus. Estudiantes de la Facultad de Ciencias participantes en el programa Americampus.</t>
    </r>
  </si>
  <si>
    <r>
      <rPr>
        <b/>
        <sz val="12"/>
        <color rgb="FF000000"/>
        <rFont val="Calibri"/>
        <family val="2"/>
        <charset val="1"/>
      </rPr>
      <t xml:space="preserve">OBIN_MOV_010: </t>
    </r>
    <r>
      <rPr>
        <sz val="12"/>
        <color rgb="FF000000"/>
        <rFont val="Calibri"/>
        <family val="2"/>
        <charset val="1"/>
      </rPr>
      <t>Solicitudes Becas Iberoamérica-Estudiantes de Grado-Santander Universidades. Estudiantes de la Facultad de Ciencias solicitantes del programa BI-EG-SU.</t>
    </r>
  </si>
  <si>
    <r>
      <rPr>
        <b/>
        <sz val="12"/>
        <color rgb="FF000000"/>
        <rFont val="Calibri"/>
        <family val="2"/>
        <charset val="1"/>
      </rPr>
      <t>OBIN_MOV_011:</t>
    </r>
    <r>
      <rPr>
        <sz val="12"/>
        <color rgb="FF000000"/>
        <rFont val="Calibri"/>
        <family val="2"/>
        <charset val="1"/>
      </rPr>
      <t xml:space="preserve"> Participantes Becas Iberoamérica-Estudiantes de Grado-Santander Universidades. Estudiantes de la Facultad de Ciencias participantes en el programa BI-EG-SU.</t>
    </r>
  </si>
  <si>
    <r>
      <rPr>
        <b/>
        <sz val="12"/>
        <color rgb="FF000000"/>
        <rFont val="Calibri"/>
        <family val="2"/>
        <charset val="1"/>
      </rPr>
      <t>OBIN_MOV_012:</t>
    </r>
    <r>
      <rPr>
        <sz val="12"/>
        <color rgb="FF000000"/>
        <rFont val="Calibri"/>
        <family val="2"/>
        <charset val="1"/>
      </rPr>
      <t xml:space="preserve"> Solicitudes Prácticas. Estudiantes de la Facultad de Ciencias solicitentes de programas de movilidad con la finalidad de realizar prácticas (Erasmus Prácticas, Prácticas ITESM)</t>
    </r>
  </si>
  <si>
    <r>
      <rPr>
        <b/>
        <sz val="12"/>
        <color rgb="FF000000"/>
        <rFont val="Calibri"/>
        <family val="2"/>
        <charset val="1"/>
      </rPr>
      <t>OBIN_MOV_013:</t>
    </r>
    <r>
      <rPr>
        <sz val="12"/>
        <color rgb="FF000000"/>
        <rFont val="Calibri"/>
        <family val="2"/>
        <charset val="1"/>
      </rPr>
      <t xml:space="preserve"> Participantes Prácticas. Estudiantes de la Facultad de Ciencias participantes en programas de movilidad con la finalidad de realizar prácticas (Erasmus Prácticas, Prácticas ITESM)</t>
    </r>
  </si>
  <si>
    <t>Programa Erasmus + Estudios</t>
  </si>
  <si>
    <t>curso 2019-20</t>
  </si>
  <si>
    <t>curso 2018-19</t>
  </si>
  <si>
    <t>curso 2017-18</t>
  </si>
  <si>
    <t>curso 2016-17</t>
  </si>
  <si>
    <t>curso 2015-16</t>
  </si>
  <si>
    <t>Titulación (Grado)</t>
  </si>
  <si>
    <t>Estudiantes matriculados</t>
  </si>
  <si>
    <t>Estudiantes matriculados (Excepto primer curso)</t>
  </si>
  <si>
    <t>OBIN MOV001 Plazas Ofertadas Erasmus-Estudio</t>
  </si>
  <si>
    <t>OBIN MOV002 Solicitudes Erasmus-Estudio</t>
  </si>
  <si>
    <t>OBIN MOV003 Participantes Erasmus-Estudio</t>
  </si>
  <si>
    <t>OBIN MOV001 Plazas Ofertadas</t>
  </si>
  <si>
    <t>Estudiantes matriculados (Gr+Li=Total)</t>
  </si>
  <si>
    <t>OBIN_MOV001 Plazas Ofertadas</t>
  </si>
  <si>
    <t>OBIN_MOV002 Solicitudes</t>
  </si>
  <si>
    <t>OBIN_MOV003 Estancias realizadas</t>
  </si>
  <si>
    <t>Biología</t>
  </si>
  <si>
    <r>
      <rPr>
        <sz val="11"/>
        <color rgb="FF000000"/>
        <rFont val="Arial Narrow"/>
        <charset val="1"/>
      </rPr>
      <t>539+6=</t>
    </r>
    <r>
      <rPr>
        <b/>
        <sz val="11"/>
        <color rgb="FF000000"/>
        <rFont val="Arial Narrow"/>
        <charset val="1"/>
      </rPr>
      <t>545</t>
    </r>
  </si>
  <si>
    <t>Biotecnología</t>
  </si>
  <si>
    <r>
      <rPr>
        <sz val="11"/>
        <color rgb="FF000000"/>
        <rFont val="Arial Narrow"/>
        <charset val="1"/>
      </rPr>
      <t>75+0=</t>
    </r>
    <r>
      <rPr>
        <b/>
        <sz val="11"/>
        <color rgb="FF000000"/>
        <rFont val="Arial Narrow"/>
        <charset val="1"/>
      </rPr>
      <t>75</t>
    </r>
  </si>
  <si>
    <t>*</t>
  </si>
  <si>
    <t>Ciencias Ambientales</t>
  </si>
  <si>
    <r>
      <rPr>
        <sz val="11"/>
        <color rgb="FF000000"/>
        <rFont val="Arial Narrow"/>
        <charset val="1"/>
      </rPr>
      <t>133+0=</t>
    </r>
    <r>
      <rPr>
        <b/>
        <sz val="11"/>
        <color rgb="FF000000"/>
        <rFont val="Arial Narrow"/>
        <charset val="1"/>
      </rPr>
      <t>133</t>
    </r>
  </si>
  <si>
    <t>Enología</t>
  </si>
  <si>
    <r>
      <rPr>
        <sz val="11"/>
        <color rgb="FF000000"/>
        <rFont val="Arial Narrow"/>
        <charset val="1"/>
      </rPr>
      <t>46+1=</t>
    </r>
    <r>
      <rPr>
        <b/>
        <sz val="11"/>
        <color rgb="FF000000"/>
        <rFont val="Arial Narrow"/>
        <charset val="1"/>
      </rPr>
      <t>47</t>
    </r>
  </si>
  <si>
    <t>Estadística</t>
  </si>
  <si>
    <t>2 (*)</t>
  </si>
  <si>
    <r>
      <rPr>
        <sz val="11"/>
        <color rgb="FF000000"/>
        <rFont val="Arial Narrow"/>
        <charset val="1"/>
      </rPr>
      <t>50+5=</t>
    </r>
    <r>
      <rPr>
        <b/>
        <sz val="11"/>
        <color rgb="FF000000"/>
        <rFont val="Arial Narrow"/>
        <charset val="1"/>
      </rPr>
      <t>55</t>
    </r>
  </si>
  <si>
    <t>**</t>
  </si>
  <si>
    <t>Física</t>
  </si>
  <si>
    <r>
      <rPr>
        <sz val="11"/>
        <color rgb="FF000000"/>
        <rFont val="Arial Narrow"/>
        <charset val="1"/>
      </rPr>
      <t>131+1=</t>
    </r>
    <r>
      <rPr>
        <b/>
        <sz val="11"/>
        <color rgb="FF000000"/>
        <rFont val="Arial Narrow"/>
        <charset val="1"/>
      </rPr>
      <t>132</t>
    </r>
  </si>
  <si>
    <t>Ingeniería Química Industrial</t>
  </si>
  <si>
    <r>
      <rPr>
        <sz val="11"/>
        <color rgb="FF000000"/>
        <rFont val="Arial Narrow"/>
        <charset val="1"/>
      </rPr>
      <t>112+9=</t>
    </r>
    <r>
      <rPr>
        <b/>
        <sz val="11"/>
        <color rgb="FF000000"/>
        <rFont val="Arial Narrow"/>
        <charset val="1"/>
      </rPr>
      <t>121</t>
    </r>
  </si>
  <si>
    <t>Matemáticas</t>
  </si>
  <si>
    <r>
      <rPr>
        <sz val="11"/>
        <color rgb="FF000000"/>
        <rFont val="Arial Narrow"/>
        <charset val="1"/>
      </rPr>
      <t>134+0=</t>
    </r>
    <r>
      <rPr>
        <b/>
        <sz val="11"/>
        <color rgb="FF000000"/>
        <rFont val="Arial Narrow"/>
        <charset val="1"/>
      </rPr>
      <t>134</t>
    </r>
  </si>
  <si>
    <t>Química</t>
  </si>
  <si>
    <r>
      <rPr>
        <sz val="11"/>
        <color rgb="FF000000"/>
        <rFont val="Arial Narrow"/>
        <charset val="1"/>
      </rPr>
      <t>166+3=</t>
    </r>
    <r>
      <rPr>
        <b/>
        <sz val="11"/>
        <color rgb="FF000000"/>
        <rFont val="Arial Narrow"/>
        <charset val="1"/>
      </rPr>
      <t>169</t>
    </r>
  </si>
  <si>
    <t>Total Facultad de Ciencias</t>
  </si>
  <si>
    <t>(Fuente: Facultad de Ciencias)</t>
  </si>
  <si>
    <t>*Además de estas dos, las plazas ofertadas son las mismas que para Matemáticas, siempre que se pueda establecer el acuerdo de estudios</t>
  </si>
  <si>
    <t>*Las plazas ofertadas son las mismas que para Matemáticas, siempre que se pueda establecer el acuerdo de estudios</t>
  </si>
  <si>
    <t>*Al haberse implantado el título en el curso 2014/15, los estudiantes no tenían superados al menos 60 ECTS para poder participar en la convocatoria del curso 2015/16 (requisito de la convocatoria)
**Las plazas ofertadas son las mismas que para Matemáticas, siempre que se pueda establecer el acuerdo de estudios</t>
  </si>
  <si>
    <t>Programa SICUE</t>
  </si>
  <si>
    <t>OBIN MOV004 Plazas Ofertadas SICUE</t>
  </si>
  <si>
    <t>OBIN MOV005 Solicitudes   SICUE</t>
  </si>
  <si>
    <t>OBIN MOV006 Participantes SICUE</t>
  </si>
  <si>
    <t>OBIN MOV004 Plazas Ofertadas</t>
  </si>
  <si>
    <t>OBIN_MOV004 Plazas Ofertadas</t>
  </si>
  <si>
    <t>OBIN_MOV005 Solicitudes</t>
  </si>
  <si>
    <t>OBIN_MOV006 Estancias realizadas</t>
  </si>
  <si>
    <t>*Al haberse implantado el título en el curso 2014/15, los estudiantes no tenían superados al menos 60 ECTS para poder participar en la convocatoria del curso 2015/16 (requisito de la convocatoria)</t>
  </si>
  <si>
    <t>Programa Americampus</t>
  </si>
  <si>
    <t>OBIN MOV009 Plazas Ofertadas AMERICAMPUS</t>
  </si>
  <si>
    <t>OBIN MOV010 Solicitudes AMERICAMPUS</t>
  </si>
  <si>
    <t>OBIN MOV011 Participantes AMERICAMPUS</t>
  </si>
  <si>
    <t>OBIN_MOV007 Plazas Ofertadas</t>
  </si>
  <si>
    <t>OBIN_MOV008 Solicitudes</t>
  </si>
  <si>
    <t>OBIN_MOV009 Estancias realizadas</t>
  </si>
  <si>
    <t>--</t>
  </si>
  <si>
    <t>Titulación (Máster)</t>
  </si>
  <si>
    <t>Máster Universitario en Biotecnología Avanzada</t>
  </si>
  <si>
    <t>38**</t>
  </si>
  <si>
    <t>***</t>
  </si>
  <si>
    <t>OBIN MOV009: Se ofertan 27 plazas para toda la Universidad</t>
  </si>
  <si>
    <t>*Las plazas ofertadas son las mismas que para Biología, siempre que se pueda establecer el acuerdo de estudios.</t>
  </si>
  <si>
    <t>*Al haberse implantado el título en el curso 2014/15, los estudiantes no tenían superados al menos 60 ECTS para poder participar en la convocatoria del curso 2015/16 (requisito de la convocatoria).
**Los estudiantes de máster están exentos del requisito de haber superado al menos 60 ECTS para participar en el programa de movilidad Americampus.
***Las plazas ofertadas para este título pueden ser de cualquiera de las universidades participantes, siempre que sea viable el acuerdo de estudios.</t>
  </si>
  <si>
    <t>Programa Becas Iberoamérica-Estudiantes de Grado-Santander Universidades</t>
  </si>
  <si>
    <t>OBIN MOV013 Solicitudes  BI-EG-SU</t>
  </si>
  <si>
    <t>OBIN MOV014 Participantes BI-EG-SU</t>
  </si>
  <si>
    <t>OBIN_MOV010 Solicitudes</t>
  </si>
  <si>
    <t>OBIN_MOV011 Estancias realizadas</t>
  </si>
  <si>
    <t>*Se ofertan 18 Becas para estudiantes de la UEx en 40 universidades de Argentina, Brasil, Chile, Colombia, México y Perú</t>
  </si>
  <si>
    <t>*Se ofertan 19 Becas para estudiantes de la UEx en 40 universidades de Argentina, Brasil, Chile, Colombia, México y Perú</t>
  </si>
  <si>
    <t>*Se ofertan 20 Becas para estudiantes de la UEx en 36 universidades de Argentina, Brasil, Chile, Colombia y México</t>
  </si>
  <si>
    <t xml:space="preserve">Programas de prácticas Erasmus Prácticas y Prácticas ITES-Monterrey </t>
  </si>
  <si>
    <t>Titulación *</t>
  </si>
  <si>
    <t>OBIN MOV007 Solicitudes Prácticas</t>
  </si>
  <si>
    <t>OBIN MOV008 Participantes Prácticas</t>
  </si>
  <si>
    <t>Estudiantes matriculados *</t>
  </si>
  <si>
    <t>OBIN_MOV012 Solicitudes Er**+ITESM</t>
  </si>
  <si>
    <t>OBIN_MOV013 Estancias realizadas ER**+ITESM</t>
  </si>
  <si>
    <t>OBIN_MOV012 Solicitudes Er+ITESM</t>
  </si>
  <si>
    <t>OBIN_MOV013 Estancias realizadas ER+ITESM</t>
  </si>
  <si>
    <t>Grado en Biología</t>
  </si>
  <si>
    <t>0+0</t>
  </si>
  <si>
    <t>9+2</t>
  </si>
  <si>
    <t>2+2</t>
  </si>
  <si>
    <r>
      <rPr>
        <sz val="11"/>
        <color rgb="FF000000"/>
        <rFont val="Arial Narrow"/>
        <charset val="1"/>
      </rPr>
      <t xml:space="preserve">8 + 8 = </t>
    </r>
    <r>
      <rPr>
        <b/>
        <sz val="11"/>
        <color rgb="FF000000"/>
        <rFont val="Arial Narrow"/>
        <charset val="1"/>
      </rPr>
      <t>16</t>
    </r>
  </si>
  <si>
    <r>
      <rPr>
        <sz val="11"/>
        <color rgb="FF000000"/>
        <rFont val="Arial Narrow"/>
        <charset val="1"/>
      </rPr>
      <t xml:space="preserve">2 + 5 = </t>
    </r>
    <r>
      <rPr>
        <b/>
        <sz val="11"/>
        <color rgb="FF000000"/>
        <rFont val="Arial Narrow"/>
        <charset val="1"/>
      </rPr>
      <t>7</t>
    </r>
  </si>
  <si>
    <t>Grado en Biotecnología</t>
  </si>
  <si>
    <t>Grado en Ciencias Ambientales</t>
  </si>
  <si>
    <t>0+3</t>
  </si>
  <si>
    <r>
      <rPr>
        <sz val="11"/>
        <color rgb="FF000000"/>
        <rFont val="Arial Narrow"/>
        <charset val="1"/>
      </rPr>
      <t xml:space="preserve">3 + 4 = </t>
    </r>
    <r>
      <rPr>
        <b/>
        <sz val="11"/>
        <color rgb="FF000000"/>
        <rFont val="Arial Narrow"/>
        <charset val="1"/>
      </rPr>
      <t>7</t>
    </r>
  </si>
  <si>
    <r>
      <rPr>
        <sz val="11"/>
        <color rgb="FF000000"/>
        <rFont val="Arial Narrow"/>
        <charset val="1"/>
      </rPr>
      <t xml:space="preserve">1 + 3 = </t>
    </r>
    <r>
      <rPr>
        <b/>
        <sz val="11"/>
        <color rgb="FF000000"/>
        <rFont val="Arial Narrow"/>
        <charset val="1"/>
      </rPr>
      <t>4</t>
    </r>
  </si>
  <si>
    <t>Grado en Enología</t>
  </si>
  <si>
    <t>2+0</t>
  </si>
  <si>
    <r>
      <rPr>
        <sz val="11"/>
        <color rgb="FF000000"/>
        <rFont val="Arial Narrow"/>
        <charset val="1"/>
      </rPr>
      <t xml:space="preserve">0 + 2 = </t>
    </r>
    <r>
      <rPr>
        <b/>
        <sz val="11"/>
        <color rgb="FF000000"/>
        <rFont val="Arial Narrow"/>
        <charset val="1"/>
      </rPr>
      <t>2</t>
    </r>
  </si>
  <si>
    <r>
      <rPr>
        <sz val="11"/>
        <color rgb="FF000000"/>
        <rFont val="Arial Narrow"/>
        <charset val="1"/>
      </rPr>
      <t xml:space="preserve">0 + 1 = </t>
    </r>
    <r>
      <rPr>
        <b/>
        <sz val="11"/>
        <color rgb="FF000000"/>
        <rFont val="Arial Narrow"/>
        <charset val="1"/>
      </rPr>
      <t>1</t>
    </r>
  </si>
  <si>
    <t>Grado en Estadística</t>
  </si>
  <si>
    <t>0+1</t>
  </si>
  <si>
    <r>
      <rPr>
        <sz val="11"/>
        <color rgb="FF000000"/>
        <rFont val="Arial Narrow"/>
        <charset val="1"/>
      </rPr>
      <t xml:space="preserve">1 + 0** = </t>
    </r>
    <r>
      <rPr>
        <b/>
        <sz val="11"/>
        <color rgb="FF000000"/>
        <rFont val="Arial Narrow"/>
        <charset val="1"/>
      </rPr>
      <t>1</t>
    </r>
  </si>
  <si>
    <r>
      <rPr>
        <sz val="11"/>
        <color rgb="FF000000"/>
        <rFont val="Arial Narrow"/>
        <charset val="1"/>
      </rPr>
      <t xml:space="preserve">0 + 0 = </t>
    </r>
    <r>
      <rPr>
        <b/>
        <sz val="11"/>
        <color rgb="FF000000"/>
        <rFont val="Arial Narrow"/>
        <charset val="1"/>
      </rPr>
      <t>0</t>
    </r>
  </si>
  <si>
    <t>Grado en Física</t>
  </si>
  <si>
    <t>Grado en Ingeniería Química Industrial</t>
  </si>
  <si>
    <t>Grado en Matemáticas</t>
  </si>
  <si>
    <r>
      <rPr>
        <sz val="11"/>
        <color rgb="FF000000"/>
        <rFont val="Arial Narrow"/>
        <charset val="1"/>
      </rPr>
      <t xml:space="preserve">2 + 0** = </t>
    </r>
    <r>
      <rPr>
        <b/>
        <sz val="11"/>
        <color rgb="FF000000"/>
        <rFont val="Arial Narrow"/>
        <charset val="1"/>
      </rPr>
      <t>2</t>
    </r>
  </si>
  <si>
    <r>
      <rPr>
        <sz val="11"/>
        <color rgb="FF000000"/>
        <rFont val="Arial Narrow"/>
        <charset val="1"/>
      </rPr>
      <t xml:space="preserve">1 + 0 = </t>
    </r>
    <r>
      <rPr>
        <b/>
        <sz val="11"/>
        <color rgb="FF000000"/>
        <rFont val="Arial Narrow"/>
        <charset val="1"/>
      </rPr>
      <t>1</t>
    </r>
  </si>
  <si>
    <t>Grado en Química</t>
  </si>
  <si>
    <t>3+0</t>
  </si>
  <si>
    <t>1+1</t>
  </si>
  <si>
    <t>5+1</t>
  </si>
  <si>
    <t>2+1</t>
  </si>
  <si>
    <t>38***</t>
  </si>
  <si>
    <r>
      <rPr>
        <sz val="11"/>
        <color rgb="FF000000"/>
        <rFont val="Arial Narrow"/>
        <charset val="1"/>
      </rPr>
      <t xml:space="preserve">5 + 5 = </t>
    </r>
    <r>
      <rPr>
        <b/>
        <sz val="11"/>
        <color rgb="FF000000"/>
        <rFont val="Arial Narrow"/>
        <charset val="1"/>
      </rPr>
      <t>10</t>
    </r>
  </si>
  <si>
    <r>
      <rPr>
        <sz val="11"/>
        <color rgb="FF000000"/>
        <rFont val="Arial Narrow"/>
        <charset val="1"/>
      </rPr>
      <t xml:space="preserve">1 + 2 = </t>
    </r>
    <r>
      <rPr>
        <b/>
        <sz val="11"/>
        <color rgb="FF000000"/>
        <rFont val="Arial Narrow"/>
        <charset val="1"/>
      </rPr>
      <t>3</t>
    </r>
  </si>
  <si>
    <t>Máster Universitario en Investigación en Ciencias</t>
  </si>
  <si>
    <t>17***</t>
  </si>
  <si>
    <r>
      <rPr>
        <sz val="11"/>
        <color rgb="FF000000"/>
        <rFont val="Arial Narrow"/>
        <charset val="1"/>
      </rPr>
      <t xml:space="preserve">3  + 0** = </t>
    </r>
    <r>
      <rPr>
        <b/>
        <sz val="11"/>
        <color rgb="FF000000"/>
        <rFont val="Arial Narrow"/>
        <charset val="1"/>
      </rPr>
      <t>1</t>
    </r>
  </si>
  <si>
    <t>Máster Universitario en Formación del Profesorado en Educación Secundaria</t>
  </si>
  <si>
    <t>81***</t>
  </si>
  <si>
    <t>Máster Universitario en Ingeniería Química</t>
  </si>
  <si>
    <t>1***</t>
  </si>
  <si>
    <t>3+4=7</t>
  </si>
  <si>
    <t>17 + 4 = 21</t>
  </si>
  <si>
    <t>7 + 3 = 10</t>
  </si>
  <si>
    <t>25 + 20 = 45</t>
  </si>
  <si>
    <t>7 + 12 = 19</t>
  </si>
  <si>
    <t>*Para participar en el programa Erasmus+ Prácticas los estudiantes deben haber superado 60 ECTS y para participa en el programas Prácticas ITES-M, 120 ECTS. Los estudiantes de máster están exentos en ambos casos de esos requisitos. **La gestión administrativa del programa Erasmus+ Prácticas se ha llevado a cabo de forma conjunta con el programa QUERCUS de la Junta de Extremadura. No se tiene garantías de que sean todos los estudiantes que solicitaron hacer prácticas ni los que las realizaron.</t>
  </si>
  <si>
    <t>*Para participar en el programa Erasmus+ Prácticas los estudiantes deben haber superado 60 ECTS y para participa en el programas Prácticas ITES-M, 120 ECTS.  Los estudiantes de  máster están exentos en ambos casos de esos requisitos.                    **La gestión administrativa del programa Erasmus+ Prácticas se ha llevado a cabo de forma conjunta con el programa QUERCUS de la Junta de Extremadura. No se tiene garantías de que sean todos los estudiantes que solicitaron hacer prácticas ni los que las realizaron.</t>
  </si>
  <si>
    <t>*Para participar en el programa Erasmus+ Prácticas los estudiantes deben haber superado 60 ECTS y para participa en el programas Prácticas ITES-M, 120 ECTS.  Los estudiantes de  máster están exentos en ambos casos de esos requisitos</t>
  </si>
  <si>
    <t>*Al haberse implantado el título en el curso 2014/15, los estudiantes no tenían superados al menos 60 ECTS para poder participar en la convocatoria del curso 2015/16 (requisito de la convocatoria).
**No se ofertaban plazas de prácticas en el ITES-M para los títulos de Estadística, Física, Matemáticas, Máster Universitario en Investigación en Ciencias, Máster Universitario en Formación del Profesorado en Educación Secundaria y Máster Universitario en Contaminación Ambiental.
***Los estudiantes de máster están exentos del requisito de haber superado al menos 60 ECTS para participar en el programa de movilidad Erasmus Prácticas.</t>
  </si>
  <si>
    <r>
      <rPr>
        <b/>
        <sz val="12"/>
        <color rgb="FF000000"/>
        <rFont val="Calibri"/>
        <family val="2"/>
        <charset val="1"/>
      </rPr>
      <t>RESPONSABLE:</t>
    </r>
    <r>
      <rPr>
        <sz val="12"/>
        <color rgb="FF000000"/>
        <rFont val="Calibri"/>
        <family val="2"/>
        <charset val="1"/>
      </rPr>
      <t xml:space="preserve"> vicedecano de ordenación académica.</t>
    </r>
  </si>
  <si>
    <t>ACTUALIZADO 13 DICIEMBRE 2020</t>
  </si>
  <si>
    <t xml:space="preserve">PROCEDIMIENTO DE SUSPENSIÓN DE LAS ENSEÑANZAS (PSE). (PR/CL001). </t>
  </si>
  <si>
    <r>
      <rPr>
        <b/>
        <sz val="12"/>
        <color rgb="FF000000"/>
        <rFont val="Calibri"/>
        <family val="2"/>
        <charset val="1"/>
      </rPr>
      <t>OBIN_SE001:</t>
    </r>
    <r>
      <rPr>
        <sz val="12"/>
        <color rgb="FF000000"/>
        <rFont val="Calibri"/>
        <family val="2"/>
        <charset val="1"/>
      </rPr>
      <t xml:space="preserve"> Estudiantes matriculados en la titulación en extinción. número de estudiantes afectados por el procedimiento matriculados en las titulaciones en extinción de la Facultad de Ciencias en cada curso académico</t>
    </r>
  </si>
  <si>
    <r>
      <rPr>
        <b/>
        <sz val="12"/>
        <color rgb="FF000000"/>
        <rFont val="Calibri"/>
        <family val="2"/>
        <charset val="1"/>
      </rPr>
      <t>OBIN_SE002:</t>
    </r>
    <r>
      <rPr>
        <sz val="12"/>
        <color rgb="FF000000"/>
        <rFont val="Calibri"/>
        <family val="2"/>
        <charset val="1"/>
      </rPr>
      <t xml:space="preserve"> Estudiantes que se adaptan al Grado. número de estudiantes afectados por el procedimiento que han solicitado adaptación a los correspondientes Grados que sustituyen a las titulaciones en extinción durante cada curso académico.</t>
    </r>
  </si>
  <si>
    <r>
      <rPr>
        <b/>
        <sz val="12"/>
        <color rgb="FF000000"/>
        <rFont val="Calibri"/>
        <family val="2"/>
        <charset val="1"/>
      </rPr>
      <t>OBIN_SE003:</t>
    </r>
    <r>
      <rPr>
        <sz val="12"/>
        <color rgb="FF000000"/>
        <rFont val="Calibri"/>
        <family val="2"/>
        <charset val="1"/>
      </rPr>
      <t xml:space="preserve"> Tasa de adaptación al Grado. Relación entre el número de estudiantes afectados por el procedimiento que han solicitado adaptación a los correspondientes Grados que sustituyen a las titulaciones en extinción, respecto del total de estudiantes afectados, durante cada curso académico.</t>
    </r>
  </si>
  <si>
    <r>
      <rPr>
        <b/>
        <sz val="12"/>
        <color rgb="FF000000"/>
        <rFont val="Calibri"/>
        <family val="2"/>
        <charset val="1"/>
      </rPr>
      <t>OBIN_SE001:</t>
    </r>
    <r>
      <rPr>
        <sz val="12"/>
        <color rgb="FF000000"/>
        <rFont val="Calibri"/>
        <family val="2"/>
        <charset val="1"/>
      </rPr>
      <t xml:space="preserve"> Estudiantes matriculados en la titulación en extinción.Número de estudiantes afectados por el procedimiento matriculados en las titulaciones en extinción de la Facultad de Ciencias en cada curso académico</t>
    </r>
  </si>
  <si>
    <t>Curso 2014/15</t>
  </si>
  <si>
    <t>Curso 2015/16</t>
  </si>
  <si>
    <t>Curso 2016/17</t>
  </si>
  <si>
    <t>Curso 2017/18</t>
  </si>
  <si>
    <t>Curso 2018/19</t>
  </si>
  <si>
    <t>Curso 2019/20</t>
  </si>
  <si>
    <t>Titulación</t>
  </si>
  <si>
    <t>OBIN_SE001</t>
  </si>
  <si>
    <t>Ingeniería Química</t>
  </si>
  <si>
    <t>Licenciatura en Ciencias Ambientales</t>
  </si>
  <si>
    <t>Licenciatura en Física</t>
  </si>
  <si>
    <t>Licenciatura en Matemáticas</t>
  </si>
  <si>
    <t>Licenciatura en Química</t>
  </si>
  <si>
    <t>Licenciatura en Enología</t>
  </si>
  <si>
    <t>Licenciatura en Ciencias y Técnicas Estadísticas</t>
  </si>
  <si>
    <t>Licenciatura en Biología</t>
  </si>
  <si>
    <t>Grado en Ingeniería Química</t>
  </si>
  <si>
    <t xml:space="preserve">Máster Universitario en Ingeniería Química </t>
  </si>
  <si>
    <t>Código: 4310366. Máster Universitario en Química Sostenible por la Universidad Jaume I de Castellón; la Universidad Pública de Navarra; la Universidad de Castilla-La Mancha; la Universidad de Extremadura; la Universitat Politècnica de València y la Universitat de València (Estudi General)</t>
  </si>
  <si>
    <t>Código: 4315518. Máster Universitario en Química Sostenible por la Universidad de Extremadura; la Universidad Jaume I de Castellón; la Universitat de València (Estudi General) y la Universitat Politècnica de València</t>
  </si>
  <si>
    <t>_</t>
  </si>
  <si>
    <t>Código: 4311360. Máster Universitario en Química Teórica y Modelización Computacional</t>
  </si>
  <si>
    <t>Máster Universitario en Ingeniería Biomédica</t>
  </si>
  <si>
    <r>
      <rPr>
        <b/>
        <sz val="12"/>
        <color rgb="FF000000"/>
        <rFont val="Calibri"/>
        <family val="2"/>
        <charset val="1"/>
      </rPr>
      <t>OBIN_SE002:</t>
    </r>
    <r>
      <rPr>
        <sz val="12"/>
        <color rgb="FF000000"/>
        <rFont val="Calibri"/>
        <family val="2"/>
        <charset val="1"/>
      </rPr>
      <t xml:space="preserve"> Estudiantes que se adaptan al Grado. Número de estudiantes afectados por el procedimiento que han solicitado adaptación a los correspondientes Grados que sustituyen a las titulaciones en extinción durante cada curso académico.</t>
    </r>
  </si>
  <si>
    <t>OBIN_SE002</t>
  </si>
  <si>
    <t>OBIN_SE003</t>
  </si>
  <si>
    <t>Licenciatura en Ciencias Ambientales/Grado en Ciencias Ambientales</t>
  </si>
  <si>
    <t>Ingeniería QuímicaI/Ingeniería Química Industrial</t>
  </si>
  <si>
    <t>Grado Ingeniería Química/Ingeniería Química Industrial</t>
  </si>
  <si>
    <t>Licenciatura en Física/Grado en Física</t>
  </si>
  <si>
    <t>Licenciatura en Matemáticas/Grado en Matemáticas</t>
  </si>
  <si>
    <t>Licenciatura en Química/Grado en Química</t>
  </si>
  <si>
    <t>Licenciatura en Biología/Grado en Biología</t>
  </si>
  <si>
    <r>
      <rPr>
        <b/>
        <sz val="12"/>
        <color rgb="FF000000"/>
        <rFont val="Calibri"/>
        <family val="2"/>
        <charset val="1"/>
      </rPr>
      <t>RESPONSABLE:</t>
    </r>
    <r>
      <rPr>
        <sz val="12"/>
        <color rgb="FF000000"/>
        <rFont val="Calibri"/>
        <family val="2"/>
        <charset val="1"/>
      </rPr>
      <t xml:space="preserve"> Responsable de calidad del Centro.</t>
    </r>
  </si>
  <si>
    <t>ACTUALIZADO 28 NOVIEMBRE 2020</t>
  </si>
  <si>
    <t>PROCESO DE GESTIÓN DE QUEJAS, SUGERENCIAS Y FELICITACIONES (PQSF). (P/SO004)</t>
  </si>
  <si>
    <t>Quejas</t>
  </si>
  <si>
    <t>OBIN_QSF001: Tasa de quejas relacionadas con el PAS del Centro. Relación entre el número de quejas relacionadas con el Personal de Administración y Servicios del Centro y el número total de quejas.</t>
  </si>
  <si>
    <t>OBIN_QSF002: Tasa de quejas relacionadas con la Administración del Centro. Relación entre el número de quejas relacionadas con la administración del Centro y el número total de quejas.</t>
  </si>
  <si>
    <t>OBIN_QSF003: Tasa de quejas relacionadas con el profesorado del Centro. Relación entre el número de quejas relacionadas con el profesorado que imparte docencia en el Centro y el número total de quejas.</t>
  </si>
  <si>
    <t>OBIN_QSF004: Tasa de quejas relacionadas con los estudiantes del Centro. Relación entre el número de quejas relacionadas con los estudiantes del Centro y el número total de quejas.</t>
  </si>
  <si>
    <t>Sugerencias</t>
  </si>
  <si>
    <t>OBIN_QSF005: Tasa de sugerencias relacionadas con el PAS del Centro. Relación entre el número de sugerencias relacionadas con el Personal de Administración y Servicios del Centro y el número total de sugerencias.</t>
  </si>
  <si>
    <t>OBIN_QSF006: Tasa de sugerencias relacionadas con la administración del Centro. Relación entre el número de sugerencias relacionadas con la administración del Centro y el número total de sugerencias.</t>
  </si>
  <si>
    <t>OBIN_QSF007: Tasa de sugerencias relacionadas con el profesorado del Centro. Relación entre el número de sugerencias relacionadas con el profesorado que imparte docencia en el Centro y el número total de sugerencias.</t>
  </si>
  <si>
    <t>OBIN_QSF008:  Tasa de sugerencias relacionadas con los estudiantes del Centro. Relación entre el número de sugerencias relacionadas con los estudiantes del Centro y el número total de sugerencias.</t>
  </si>
  <si>
    <t>Felicitaciones</t>
  </si>
  <si>
    <t>OBIN_QSF009: Tasa de felicitaciones relacionadas con el PAS del Centro. Relación entre el número de felicitaciones relacionadas con el Personal de Administración y Servicios del Centro y el número total de felicitaciones.</t>
  </si>
  <si>
    <t>OBIN_QSF010: Tasa de felicitaciones relacionadas con la administración del Centro. Relación entre el número de felicitaciones relacionadas con la administración del Centro y el número total de felicitaciones.</t>
  </si>
  <si>
    <t>OBIN_QSF011: Tasa de felicitaciones relacionadas con el profesorado del Centro. Relación entre el número de felicitaciones relacionadas con el profesorado que imparte docencia en el Centro y el número total de felicitaciones.</t>
  </si>
  <si>
    <t>OBIN_QSF012:  Tasa de felicitaciones relacionadas con los estudiantes del Centro. Relación entre el número de felicitaciones relacionadas con los estudiantes del Centro y el número total de felicitaciones.</t>
  </si>
  <si>
    <t>2010-11</t>
  </si>
  <si>
    <t>2016-17</t>
  </si>
  <si>
    <t>2017-18</t>
  </si>
  <si>
    <t>2018-19</t>
  </si>
  <si>
    <t>2019-20</t>
  </si>
  <si>
    <t>número</t>
  </si>
  <si>
    <t>OBIN</t>
  </si>
  <si>
    <t>OBIN_QSF001</t>
  </si>
  <si>
    <t>QUEJAS PAS</t>
  </si>
  <si>
    <t>OBIN_QSF002</t>
  </si>
  <si>
    <t>QUEJAS ADMINISTRACIÓN</t>
  </si>
  <si>
    <t>OBIN_QSF003</t>
  </si>
  <si>
    <t>QUEJAS PROFESORADO</t>
  </si>
  <si>
    <t>OBIN_QSF004</t>
  </si>
  <si>
    <t>QUEJAS ESTUDIANTES</t>
  </si>
  <si>
    <t>TOTAL QUEJAS</t>
  </si>
  <si>
    <t>OBIN_QSF005</t>
  </si>
  <si>
    <t>SUGERENCIAS PAS</t>
  </si>
  <si>
    <t>OBIN_QSF006</t>
  </si>
  <si>
    <t>SUGERENCIAS ADMINISTRACIÓN</t>
  </si>
  <si>
    <t>OBIN_QSF007</t>
  </si>
  <si>
    <t>SUGERENCIAS PROFESORADO</t>
  </si>
  <si>
    <t>OBIN_QSF008</t>
  </si>
  <si>
    <t>SUGERENCIAS ESTUDIANTES</t>
  </si>
  <si>
    <t>TOTAL SUGERENCIAS</t>
  </si>
  <si>
    <t>OBIN_QSF009</t>
  </si>
  <si>
    <t>FELICITACIONES PAS</t>
  </si>
  <si>
    <t>OBIN_QSF010</t>
  </si>
  <si>
    <t>FELICITACIONES ADMINISTRACIÓN</t>
  </si>
  <si>
    <t>OBIN_QSF011</t>
  </si>
  <si>
    <t>FELICITACIONES PROFESORADO</t>
  </si>
  <si>
    <t>OBIN_QSF012</t>
  </si>
  <si>
    <t>FELICITACIONES ESTUDIANTES</t>
  </si>
  <si>
    <t>TOTAL FELICITACIONES</t>
  </si>
  <si>
    <t>A partir de ahora se consideran los datos por curso en lugar de por anualidades como en los años anteriores</t>
  </si>
  <si>
    <t>Según informe publicado por la UTEC</t>
  </si>
  <si>
    <r>
      <rPr>
        <b/>
        <sz val="12"/>
        <color rgb="FF000000"/>
        <rFont val="Calibri"/>
        <family val="2"/>
        <charset val="1"/>
      </rPr>
      <t>RESPONSABLE:</t>
    </r>
    <r>
      <rPr>
        <sz val="12"/>
        <color rgb="FF000000"/>
        <rFont val="Calibri"/>
        <family val="2"/>
        <charset val="1"/>
      </rPr>
      <t xml:space="preserve"> Secretario Académico del Centro</t>
    </r>
  </si>
  <si>
    <t>ACTUALIZADO 25 SEPTIEMBRE 2020 POR Responsable de calidad</t>
  </si>
  <si>
    <t>PROCESO PARA DEFINIR LA POLÍTICA Y OBJETIVOS DE CALIDAD DEL CENTRO (PPOC). (P/ES004)</t>
  </si>
  <si>
    <r>
      <rPr>
        <b/>
        <sz val="12"/>
        <color rgb="FF000000"/>
        <rFont val="Calibri"/>
        <family val="2"/>
        <charset val="1"/>
      </rPr>
      <t>OBIN_POC_001</t>
    </r>
    <r>
      <rPr>
        <sz val="12"/>
        <color rgb="FF000000"/>
        <rFont val="Calibri"/>
        <family val="2"/>
        <charset val="1"/>
      </rPr>
      <t>: Propuesta de política y objetivos de calidad elaborada por el equipo decanal (Existencia o no de una propuesta de política y objetivos de calidad elaborada por el equipo decanal)</t>
    </r>
  </si>
  <si>
    <r>
      <rPr>
        <b/>
        <sz val="12"/>
        <color rgb="FF000000"/>
        <rFont val="Calibri"/>
        <family val="2"/>
        <charset val="1"/>
      </rPr>
      <t>OBIN_POC_002</t>
    </r>
    <r>
      <rPr>
        <sz val="12"/>
        <color rgb="FF000000"/>
        <rFont val="Calibri"/>
        <family val="2"/>
        <charset val="1"/>
      </rPr>
      <t>: Política y objetivos de calidad aprobados por la Junta de Centro (Existencia o no de una política y objetivos de calidad aprobados por la Junta de la Facultad de Ciencias).</t>
    </r>
  </si>
  <si>
    <r>
      <rPr>
        <b/>
        <sz val="12"/>
        <color rgb="FF000000"/>
        <rFont val="Calibri"/>
        <family val="2"/>
        <charset val="1"/>
      </rPr>
      <t>OBIN_POC_003:</t>
    </r>
    <r>
      <rPr>
        <sz val="12"/>
        <color rgb="FF000000"/>
        <rFont val="Calibri"/>
        <family val="2"/>
        <charset val="1"/>
      </rPr>
      <t xml:space="preserve"> Política y objetivos de calidad publicada en la Web del Centro (Existencia o no de una política y objetivos de calidad aprobados por la Junta de la Facultad de Ciencias y publicados en la web de dicho Centro)</t>
    </r>
  </si>
  <si>
    <t>OBIN_POC_001</t>
  </si>
  <si>
    <t>SI</t>
  </si>
  <si>
    <t>OBIN_POC_002</t>
  </si>
  <si>
    <t>OBIN_POC_003</t>
  </si>
  <si>
    <r>
      <rPr>
        <b/>
        <sz val="12"/>
        <color rgb="FF000000"/>
        <rFont val="Calibri"/>
        <family val="2"/>
        <charset val="1"/>
      </rPr>
      <t>RESPONSABLE</t>
    </r>
    <r>
      <rPr>
        <sz val="12"/>
        <color rgb="FF000000"/>
        <rFont val="Calibri"/>
        <family val="2"/>
        <charset val="1"/>
      </rPr>
      <t>: Responsable de Calidad del Centro</t>
    </r>
  </si>
  <si>
    <t>ACTUALIZADO 23 NOVIEMBRE 2020</t>
  </si>
  <si>
    <t>PROCESO DE ANÁLISIS DE LOS RESULTADOS (PAR). (P/ES005)</t>
  </si>
  <si>
    <r>
      <rPr>
        <b/>
        <sz val="12"/>
        <color rgb="FF000000"/>
        <rFont val="Calibri"/>
        <family val="2"/>
        <charset val="1"/>
      </rPr>
      <t>OBIN_PAR_001:</t>
    </r>
    <r>
      <rPr>
        <sz val="12"/>
        <color rgb="FF000000"/>
        <rFont val="Calibri"/>
        <family val="2"/>
        <charset val="1"/>
      </rPr>
      <t xml:space="preserve"> Memoria de Calidad del Centro aprobada por la Junta de Centro (Existencia o no de la Memoria de Calidad del Centro aprobada por la Junta de Facultad)</t>
    </r>
  </si>
  <si>
    <r>
      <rPr>
        <b/>
        <sz val="12"/>
        <color rgb="FF000000"/>
        <rFont val="Calibri"/>
        <family val="2"/>
        <charset val="1"/>
      </rPr>
      <t>OBIN_PAR_002:</t>
    </r>
    <r>
      <rPr>
        <sz val="12"/>
        <color rgb="FF000000"/>
        <rFont val="Calibri"/>
        <family val="2"/>
        <charset val="1"/>
      </rPr>
      <t xml:space="preserve"> Tasa de Memorias Anuales de Calidad de Titulación aprobadas por Junta de Centro (Relación entre el número de Memorias Anuales de Calidad de Titulación aprobadas por Junta de Facultad y número de titulaciones de la Facultad de Ciencias)</t>
    </r>
  </si>
  <si>
    <r>
      <rPr>
        <b/>
        <sz val="12"/>
        <rFont val="Calibri"/>
        <family val="2"/>
        <charset val="1"/>
      </rPr>
      <t>OBIN_PAR_003:</t>
    </r>
    <r>
      <rPr>
        <sz val="12"/>
        <rFont val="Calibri"/>
        <family val="2"/>
        <charset val="1"/>
      </rPr>
      <t xml:space="preserve"> Tasa del  Plan de mejora reflejado en la Memoria de Calidad del Centro (Para cada Memoria de Calidad de Centro, relación entre número de ítems del plan de mejora del año anterior que se han puesto en marcha y número de ítems del plan de mejora del año anterior)</t>
    </r>
  </si>
  <si>
    <r>
      <rPr>
        <b/>
        <sz val="12"/>
        <color rgb="FF000000"/>
        <rFont val="Calibri"/>
        <family val="2"/>
        <charset val="1"/>
      </rPr>
      <t>OBIN_PAR_004:</t>
    </r>
    <r>
      <rPr>
        <sz val="12"/>
        <color rgb="FF000000"/>
        <rFont val="Calibri"/>
        <family val="2"/>
        <charset val="1"/>
      </rPr>
      <t xml:space="preserve"> Tasa del  Plan de mejora reflejado en la Memoria de Calidad de cada titulación (Para cada Memoria de Calidad de titulación, relación entre número de ítems del plan de mejora del año anterior que se han puesto en marcha y número de ítems del plan de mejora del año anterior)</t>
    </r>
  </si>
  <si>
    <r>
      <rPr>
        <b/>
        <sz val="12"/>
        <color rgb="FF000000"/>
        <rFont val="Calibri"/>
        <family val="2"/>
        <charset val="1"/>
      </rPr>
      <t xml:space="preserve">CURSO     2010-11       </t>
    </r>
    <r>
      <rPr>
        <b/>
        <sz val="8"/>
        <color rgb="FF000000"/>
        <rFont val="Calibri"/>
        <family val="2"/>
        <charset val="1"/>
      </rPr>
      <t>Se denominó 2011</t>
    </r>
  </si>
  <si>
    <r>
      <rPr>
        <sz val="12"/>
        <color rgb="FF000000"/>
        <rFont val="Arial"/>
        <charset val="1"/>
      </rPr>
      <t xml:space="preserve">CURSO 2011-12                           </t>
    </r>
    <r>
      <rPr>
        <sz val="16"/>
        <color rgb="FF000000"/>
        <rFont val="Arial"/>
        <family val="2"/>
        <charset val="1"/>
      </rPr>
      <t>Se denominó 2012</t>
    </r>
  </si>
  <si>
    <t>CURSO 2012-13</t>
  </si>
  <si>
    <t>OBIN_PAR_001 (SI/NO)</t>
  </si>
  <si>
    <t>OBIN_PAR_002 (%)</t>
  </si>
  <si>
    <t>100*</t>
  </si>
  <si>
    <t>*100</t>
  </si>
  <si>
    <t xml:space="preserve"> PROPUESTAS DE MEJORA CURSO ANTERIOR</t>
  </si>
  <si>
    <t>SE HAN PUESTO EN MARCHA</t>
  </si>
  <si>
    <t>%</t>
  </si>
  <si>
    <t>INTERNAS</t>
  </si>
  <si>
    <t>EXTERNAS</t>
  </si>
  <si>
    <t>OBIN_PAR_003 (%)</t>
  </si>
  <si>
    <t>Memoria de Calidad del Centro</t>
  </si>
  <si>
    <t>P/CL003</t>
  </si>
  <si>
    <t>P/CL009</t>
  </si>
  <si>
    <t>P/CL010</t>
  </si>
  <si>
    <t>P/CL011</t>
  </si>
  <si>
    <t>P/ES002</t>
  </si>
  <si>
    <t>P/ES006</t>
  </si>
  <si>
    <t>P/SO005</t>
  </si>
  <si>
    <t>PR/CL001</t>
  </si>
  <si>
    <t>PR/CL002</t>
  </si>
  <si>
    <t>PR/CL003</t>
  </si>
  <si>
    <t>PR/ES001</t>
  </si>
  <si>
    <t>PR/SO006</t>
  </si>
  <si>
    <t>PR/SO009</t>
  </si>
  <si>
    <t>PR/SO010</t>
  </si>
  <si>
    <t>PCL001</t>
  </si>
  <si>
    <t>PR/SO007</t>
  </si>
  <si>
    <t>PRCL004</t>
  </si>
  <si>
    <t>OBIN_PAR_004 (%)</t>
  </si>
  <si>
    <t>OBIN_PAR_004 (%): GRADO EN BIOLOGÍA</t>
  </si>
  <si>
    <t>OBIN_PAR_004 (%) GRADO EN BIOTECNOLOGÍA*</t>
  </si>
  <si>
    <t>OBIN_PAR_004 (%) GRADO EN CC. AMBIENTALES</t>
  </si>
  <si>
    <t>OBIN_PAR_004 (%) GRADO EN ENOLOGÍA</t>
  </si>
  <si>
    <t>OBIN_PAR_004 (%) GRADO EN ESTADÍSTICA</t>
  </si>
  <si>
    <t>OBIN_PAR_004 (%) GRADO EN FÍSICA</t>
  </si>
  <si>
    <t>OBIN_PAR_004 (%) GRADO EN INGENIERÍA QUÍMICA INDUSTRIAL</t>
  </si>
  <si>
    <t>OBIN_PAR_004 (%) GRADO EN MATEMÁTICAS</t>
  </si>
  <si>
    <t>OBIN_PAR_004 (%) GRADO EN QUÍMICA</t>
  </si>
  <si>
    <t>OBIN_PAR_004 (%) MÁSTER U. EN BIOTECNOLOGÍA AVANZADA*</t>
  </si>
  <si>
    <t>OBIN_PAR_004 (%) MÁSTER U. EN CONTAMINACIÓN AMBIENTAL</t>
  </si>
  <si>
    <t>OBIN_PAR_004 (%) MÁSTER U. EN FORMACIÓN DEL PROF. EN FORMACIÓN SECUNDARIA</t>
  </si>
  <si>
    <t>OBIN_PAR_004 (%) MÁSTER U. EN INVESTIGACIÓN EN CIENCIAS</t>
  </si>
  <si>
    <t>OBIN_PAR_004 (%) MÁSTER U. EN INGENIERÍA QUÍMICA</t>
  </si>
  <si>
    <t>* Esta titulación se implantó el curso 2014-15</t>
  </si>
  <si>
    <t>* No se consideran las titulaciones ofertadas durante el curso 2015-16  lcuya gestión está centralizada en otros centros.</t>
  </si>
  <si>
    <t>* No se consideran las titulaciones ofertadas durante el curso 2016-17  lcuya gestión está centralizada en otros centros.</t>
  </si>
  <si>
    <t>* No se consideran las titulaciones ofertadas durante el curso 2017-18  cuya gestión está centralizada en otros centros.</t>
  </si>
  <si>
    <t>* No se consideran las titulaciones ofertadas durante el curso 2018-19  cuya gestión está centralizada en otros centros.</t>
  </si>
  <si>
    <t>* No se consideran las titulaciones ofertadas durante el curso 2019-20  cuya gestión está centralizada en otros centros.</t>
  </si>
  <si>
    <r>
      <rPr>
        <b/>
        <sz val="12"/>
        <rFont val="Arial"/>
        <family val="2"/>
        <charset val="1"/>
      </rPr>
      <t>RESPONSABLE:</t>
    </r>
    <r>
      <rPr>
        <sz val="12"/>
        <color rgb="FF000000"/>
        <rFont val="Arial"/>
        <charset val="1"/>
      </rPr>
      <t xml:space="preserve"> Vicedecano de Movilidad e Internacionalización</t>
    </r>
  </si>
  <si>
    <t>ACTUALIZADO 12 ENERO 2021</t>
  </si>
  <si>
    <t>PROCESO DE PUBLICACIÓN DE INFORMACIÓN DE LAS TITULACIONES (PPIT). (P/ES006)</t>
  </si>
  <si>
    <r>
      <rPr>
        <b/>
        <sz val="12"/>
        <color rgb="FF000000"/>
        <rFont val="Calibri"/>
        <family val="2"/>
        <charset val="1"/>
      </rPr>
      <t>OBIN_PIT_001:</t>
    </r>
    <r>
      <rPr>
        <sz val="12"/>
        <color rgb="FF000000"/>
        <rFont val="Calibri"/>
        <family val="2"/>
        <charset val="1"/>
      </rPr>
      <t xml:space="preserve"> Tasa de publicación de información (Relación entre el número de ítems previstos a publicar en el Plan de Publicación de Información sobre las Titulaciones e ítems efectivamente publicados)</t>
    </r>
  </si>
  <si>
    <r>
      <rPr>
        <b/>
        <sz val="12"/>
        <color rgb="FF000000"/>
        <rFont val="Calibri"/>
        <family val="2"/>
        <charset val="1"/>
      </rPr>
      <t>OBIN_PIT_002:</t>
    </r>
    <r>
      <rPr>
        <sz val="12"/>
        <color rgb="FF000000"/>
        <rFont val="Calibri"/>
        <family val="2"/>
        <charset val="1"/>
      </rPr>
      <t xml:space="preserve"> Tasa de publicación de información en fecha (Relación entre el número de ítems publicados en la fecha indicada en el Plan de Publicación y el número total de ítems publicados)</t>
    </r>
  </si>
  <si>
    <t>OBIN_PIT_001</t>
  </si>
  <si>
    <t>OBIN_PIT_002</t>
  </si>
  <si>
    <r>
      <rPr>
        <b/>
        <sz val="12"/>
        <color rgb="FF000000"/>
        <rFont val="Calibri"/>
        <family val="2"/>
        <charset val="1"/>
      </rPr>
      <t>RESPONSABLE</t>
    </r>
    <r>
      <rPr>
        <sz val="12"/>
        <color rgb="FF000000"/>
        <rFont val="Calibri"/>
        <family val="2"/>
        <charset val="1"/>
      </rPr>
      <t>: DECANO</t>
    </r>
  </si>
  <si>
    <t>ACTUALIZADO 10 DICIEMBRE 2020</t>
  </si>
  <si>
    <r>
      <rPr>
        <b/>
        <sz val="12"/>
        <color rgb="FF000000"/>
        <rFont val="Calibri"/>
        <family val="2"/>
        <charset val="1"/>
      </rPr>
      <t>PROCESO DE COORDINACIÓN DE LAS ENSEÑANZAS (PCOE). (P/CL009)</t>
    </r>
    <r>
      <rPr>
        <b/>
        <sz val="12"/>
        <color rgb="FFFF0000"/>
        <rFont val="Calibri"/>
        <family val="2"/>
        <charset val="1"/>
      </rPr>
      <t xml:space="preserve"> </t>
    </r>
  </si>
  <si>
    <r>
      <rPr>
        <b/>
        <sz val="12"/>
        <color rgb="FF000000"/>
        <rFont val="Calibri"/>
        <family val="2"/>
        <charset val="1"/>
      </rPr>
      <t>OBIN_PCOE_001:</t>
    </r>
    <r>
      <rPr>
        <sz val="12"/>
        <color rgb="FF000000"/>
        <rFont val="Calibri"/>
        <family val="2"/>
        <charset val="1"/>
      </rPr>
      <t xml:space="preserve">  Tasa de planes docentes entregados al Centro en primera instancia. Relación entre el número de planes docentes aprobados por los Departamentos y entregados al Centro sobre el total de las asignaturas que el Departamento tiene docencia en la Facultad de Ciencias, que obtuvieron informes favorables por las CCTs en primera instancia.</t>
    </r>
  </si>
  <si>
    <r>
      <rPr>
        <b/>
        <sz val="12"/>
        <color rgb="FF000000"/>
        <rFont val="Calibri"/>
        <family val="2"/>
        <charset val="1"/>
      </rPr>
      <t>OBIN_PCOE_002:</t>
    </r>
    <r>
      <rPr>
        <sz val="12"/>
        <color rgb="FF000000"/>
        <rFont val="Calibri"/>
        <family val="2"/>
        <charset val="1"/>
      </rPr>
      <t xml:space="preserve"> Tasa de planes docentes entregados al Centro en segunda instancia. Relación entre el número de planes docentes aprobados por los Departamentos y entregados al Centro sobre el total de las asignaturas que el Departamento tiene docencia en la Facultad de Ciencias, que obtuvieron informes favorables por las CCTs antes del plazo de matriculación.</t>
    </r>
  </si>
  <si>
    <r>
      <rPr>
        <b/>
        <sz val="12"/>
        <rFont val="Calibri"/>
        <family val="2"/>
        <charset val="1"/>
      </rPr>
      <t>OBIN_PCOE_003:</t>
    </r>
    <r>
      <rPr>
        <sz val="12"/>
        <rFont val="Calibri"/>
        <family val="2"/>
        <charset val="1"/>
      </rPr>
      <t xml:space="preserve"> Tasa de planes docentes entregados al Centro. Relación entre el número de planes docentes aprobados por los Departamentos y entregados al Centro antes del periodo de matrícula y el número total de asignaturas de la titulación. </t>
    </r>
  </si>
  <si>
    <r>
      <rPr>
        <b/>
        <sz val="12"/>
        <color rgb="FF000000"/>
        <rFont val="Calibri"/>
        <family val="2"/>
        <charset val="1"/>
      </rPr>
      <t>OBIN_PCOE_004:</t>
    </r>
    <r>
      <rPr>
        <sz val="12"/>
        <color rgb="FF000000"/>
        <rFont val="Calibri"/>
        <family val="2"/>
        <charset val="1"/>
      </rPr>
      <t xml:space="preserve">  Tasa de planes docentes informados favorablemente por las CCTs. Relación entre el número de planes docentes aprobados por los Departamentos , entregados al Centro e informados favorablemente por las CCTs antes del periodo de matrícula y el número total de asignaturas de la titulación. </t>
    </r>
  </si>
  <si>
    <r>
      <rPr>
        <b/>
        <sz val="12"/>
        <color rgb="FF000000"/>
        <rFont val="Calibri"/>
        <family val="2"/>
        <charset val="1"/>
      </rPr>
      <t>OBIN_PCOE_005:</t>
    </r>
    <r>
      <rPr>
        <sz val="12"/>
        <color rgb="FF000000"/>
        <rFont val="Calibri"/>
        <family val="2"/>
        <charset val="1"/>
      </rPr>
      <t xml:space="preserve">  Tasa de planes docentes publicados en la Web del Centro. Relación entre el número de planes docentes aprobados por los Departamentos , entregados al Centro y publicados en la Web del Centro antes del periodo de matrícula y el número total de asignaturas de la titulación. </t>
    </r>
  </si>
  <si>
    <r>
      <rPr>
        <b/>
        <sz val="12"/>
        <color rgb="FF000000"/>
        <rFont val="Calibri"/>
        <family val="2"/>
        <charset val="1"/>
      </rPr>
      <t xml:space="preserve">OBIN_PCOE_006: </t>
    </r>
    <r>
      <rPr>
        <sz val="12"/>
        <color rgb="FF000000"/>
        <rFont val="Calibri"/>
        <family val="2"/>
        <charset val="1"/>
      </rPr>
      <t xml:space="preserve"> Tasa de agendas docentes informadas favorablemente por las CCTs. Relación entre el número de agendas docentes informadas favorablemente por las CCTs y el número total de asignaturas de la titulación.</t>
    </r>
  </si>
  <si>
    <r>
      <rPr>
        <b/>
        <sz val="12"/>
        <color rgb="FF000000"/>
        <rFont val="Calibri"/>
        <family val="2"/>
        <charset val="1"/>
      </rPr>
      <t>OBIN_PCOE_007:</t>
    </r>
    <r>
      <rPr>
        <sz val="12"/>
        <color rgb="FF000000"/>
        <rFont val="Calibri"/>
        <family val="2"/>
        <charset val="1"/>
      </rPr>
      <t xml:space="preserve">  Tasa de agendas docentes publicados en la Web del Centro. Relación entre el número de agendas docentes publicadas en la Web del Centro y el número total de asignaturas de la titulación.</t>
    </r>
  </si>
  <si>
    <t>curso 2014-15</t>
  </si>
  <si>
    <t>Curso 2018-19</t>
  </si>
  <si>
    <t>Curso 2019-20</t>
  </si>
  <si>
    <t>Total asignaturas</t>
  </si>
  <si>
    <t>Total de planes docentes que deben enviar los Dptos.</t>
  </si>
  <si>
    <t>Planes docentes enviados por los Dptos.</t>
  </si>
  <si>
    <t>Total planes docentes revisados por CCT</t>
  </si>
  <si>
    <t>Planes docentes V.B. CCT   Primera instancia</t>
  </si>
  <si>
    <t>Planes docentes V.B. CCT   Segunda instancia</t>
  </si>
  <si>
    <t>Planes docentes     V.B. CCT   antes plazo matriculación</t>
  </si>
  <si>
    <t>asignaturas publicadas en web</t>
  </si>
  <si>
    <t>OBIN_PCOE_001</t>
  </si>
  <si>
    <t>OBIN_PCOE_002</t>
  </si>
  <si>
    <t>OBIN_PCOE_003</t>
  </si>
  <si>
    <t>OBIN_PCOE_004</t>
  </si>
  <si>
    <t>OBIN_PCOE_005</t>
  </si>
  <si>
    <t>publicadas en web provisional</t>
  </si>
  <si>
    <t>no publicadas</t>
  </si>
  <si>
    <t>Observaciones</t>
  </si>
  <si>
    <t>Total asignaturas con agenda docente</t>
  </si>
  <si>
    <t>Agendas visto bueno cct</t>
  </si>
  <si>
    <t>OBIN_PCOE_006</t>
  </si>
  <si>
    <t>Total Agendas de Semestre</t>
  </si>
  <si>
    <t>Agendas de semestre publicas en web</t>
  </si>
  <si>
    <t>Agendas optativas publicadas en web</t>
  </si>
  <si>
    <t>OBIN_PCOE_007</t>
  </si>
  <si>
    <t>No recibidas por la CCT</t>
  </si>
  <si>
    <t>observaciones</t>
  </si>
  <si>
    <t>Observaciones: publicadas en Web a inicio de curso</t>
  </si>
  <si>
    <t>Agendas  publicas en web</t>
  </si>
  <si>
    <t>Grado en</t>
  </si>
  <si>
    <t>TFG                                                PRÁCTICAS EXTERNAS</t>
  </si>
  <si>
    <t>si</t>
  </si>
  <si>
    <t>Trabajos fin de grado y prácticas en empresa no son supervisados por la CCT</t>
  </si>
  <si>
    <t>no publicadas a fecha 19 de julio</t>
  </si>
  <si>
    <t>a fecha 20 de julio no pubicadas</t>
  </si>
  <si>
    <t>Derecho ambiental (tiene que haber pasado antes de navidades por la comisión)</t>
  </si>
  <si>
    <t xml:space="preserve">Optativas:                                    Fisiología del desarrollo y del estrés en plantas                                    Fundamentos socioeconómicos       Gestión y tratamiento de residuos   Técnicas experimentales en Meteorología y Climatología </t>
  </si>
  <si>
    <t xml:space="preserve">agendas optativas están en una versión comprimida diferente a las otras titulaciones.                  No se ha publicado la agenda de derecho ambiental en la agenda de 2º semestre.                                      No se han publicado las agendas de las asignaturas optativas:        Fisiología del desarrollo y del estrés en plantas                                    Fundamentos socioeconómicos       Gestión y tratamiento de residuos   Técnicas experimentales en Meteorología y Climatología </t>
  </si>
  <si>
    <t>Gestión y tratamientos de resíduos</t>
  </si>
  <si>
    <t>BIOTECNOLOGÍA DE LA VID                TFG                                                PRÁCTICAS EXTERNAS</t>
  </si>
  <si>
    <t>Administración y gestión de la empresa vitivinícola (debe ser definitiva, paso por la comisión) JULIA DICE QUE NO</t>
  </si>
  <si>
    <r>
      <rPr>
        <sz val="12"/>
        <color rgb="FF000000"/>
        <rFont val="Calibri"/>
        <family val="2"/>
        <charset val="1"/>
      </rPr>
      <t xml:space="preserve">Optativas:                                    Administración y gestión de la empresa vitivinícola,                                         </t>
    </r>
    <r>
      <rPr>
        <sz val="12"/>
        <rFont val="Calibri"/>
        <family val="2"/>
        <charset val="1"/>
      </rPr>
      <t xml:space="preserve">Inglés      </t>
    </r>
    <r>
      <rPr>
        <sz val="12"/>
        <color rgb="FFFF0000"/>
        <rFont val="Calibri"/>
        <charset val="1"/>
      </rPr>
      <t xml:space="preserve">     </t>
    </r>
    <r>
      <rPr>
        <sz val="12"/>
        <color rgb="FF000000"/>
        <rFont val="Calibri"/>
        <family val="2"/>
        <charset val="1"/>
      </rPr>
      <t xml:space="preserve">                                 Marketing y comercialización vitivinícola</t>
    </r>
  </si>
  <si>
    <t>No se ha publicado la agenda del sexto semestre.                             No se han publicado las agendas de las asignaturas optativas:    Administración y gestión de la empresa vitivinícola,         Marketing y comercialización vitivinícola</t>
  </si>
  <si>
    <t>Inglés</t>
  </si>
  <si>
    <t>todas</t>
  </si>
  <si>
    <t>ESTADÍSTICA MULTIVARIANTE            TFG                                              AMPLIACIÓN DE BASES DE DATOS  PRÁCTICAS EXTERNAS</t>
  </si>
  <si>
    <t>No todas</t>
  </si>
  <si>
    <r>
      <rPr>
        <sz val="12"/>
        <rFont val="Calibri"/>
        <family val="2"/>
        <charset val="1"/>
      </rPr>
      <t xml:space="preserve">Optativas:                                  Ampliación de análisis funcional   Ecuaciones en derivadas parciales  </t>
    </r>
    <r>
      <rPr>
        <sz val="12"/>
        <color rgb="FF000000"/>
        <rFont val="Calibri"/>
        <family val="2"/>
        <charset val="1"/>
      </rPr>
      <t>Estadística matemática</t>
    </r>
  </si>
  <si>
    <t>No se han publicado las agendas de las asignaturas optativas:   Ampliación de análisis funcional    Estadística matemática</t>
  </si>
  <si>
    <t>Fiísica</t>
  </si>
  <si>
    <t>MECÁNICA Y ONDAS I               TRABAJO FIN DE GRADO   ECUACIONES EN DERIVADAS PARCIALES                                 PRÁCTICAS DE EMPRESA</t>
  </si>
  <si>
    <t>Física I y Mecánica y ondas I  (Los profesores enviaron los planes docentes corregidos y no fue necesaria la revisión posterior de la CCT )                                         Ecuaciones en derivadas parciales (El profesor no modificó el Plan de Estudios  )                                       Trabajos fin de grado y prácticas en empresa no son supervisados por la CCT</t>
  </si>
  <si>
    <t>Optativas:                                  Ecuaciones en derivadas parciales   Laboratorio avanzado de Física</t>
  </si>
  <si>
    <t xml:space="preserve">No se han publicado las agendas de las asignaturas optativas:   Ecuaciones en derivadas parciales   </t>
  </si>
  <si>
    <t>TFG, PRÁCTICAS EXTERNAS</t>
  </si>
  <si>
    <t>Matemáticas</t>
  </si>
  <si>
    <t>ECUACIONES EN DERIVADAS PARCIALES                                       TFG</t>
  </si>
  <si>
    <t>Trabajos fin de grado  no es supervisado por la CCT</t>
  </si>
  <si>
    <t>Geometría I y Ampliación de topologíaI</t>
  </si>
  <si>
    <t>no</t>
  </si>
  <si>
    <t>Ver la asigantura ingles , tiene que haber un informe favorable</t>
  </si>
  <si>
    <t>Trabajos fin de grado y prácticas en empresa no son supervisados por la CCT                                                       Inglés: fue corregido. No fue necesaria la supervisión 2ª de la CCT</t>
  </si>
  <si>
    <t>Optativas:                                          Inglés</t>
  </si>
  <si>
    <t>No se han publicado las agendas de las asignaturas optativas</t>
  </si>
  <si>
    <t>SUBTOTAL GRADOS</t>
  </si>
  <si>
    <t xml:space="preserve">Máster Universitario en </t>
  </si>
  <si>
    <t>Biotecnología Avanzada</t>
  </si>
  <si>
    <t>TFM</t>
  </si>
  <si>
    <t>Los másteres no hacen agenda</t>
  </si>
  <si>
    <t>Trabajo fin de Máster</t>
  </si>
  <si>
    <t>Trabajo fin de Máster no es supervisado por la CCT</t>
  </si>
  <si>
    <t xml:space="preserve">Ingeniería celular y tisular                                  Microbiología Industrial                               Técnicas de gestión de fauna                </t>
  </si>
  <si>
    <t>No existe informe de la comisión</t>
  </si>
  <si>
    <t>Formación del Profesorado en educación Secundaria</t>
  </si>
  <si>
    <r>
      <rPr>
        <sz val="12"/>
        <color rgb="FFFF0000"/>
        <rFont val="Calibri"/>
        <charset val="1"/>
      </rPr>
      <t xml:space="preserve">Innovación docente e investigación  (no se ha pubicado porque está pendiente de asiganción de áreas para su impartición)     </t>
    </r>
    <r>
      <rPr>
        <sz val="12"/>
        <color rgb="FF000000"/>
        <rFont val="Calibri"/>
        <family val="2"/>
        <charset val="1"/>
      </rPr>
      <t xml:space="preserve">                                                                   Trabajo fin de Máster  Prácticas docentes  </t>
    </r>
  </si>
  <si>
    <t>Trabajo fin de Máster y Prácticas docentes  no son supervisados por la CCT</t>
  </si>
  <si>
    <t>Fundamento científico del curriculum en Biología y Geología en Educación secundaria I. Errores en la suma</t>
  </si>
  <si>
    <t>Prácticas docentes (especialidad en biología y geología) 
Prácticas docentes (especialidad en física y química) 
Prácticas docentes (especialidad en matemáticas) 
Practicas externas
Trabajo fin de máster 
  no son supervisados por la CCT</t>
  </si>
  <si>
    <t xml:space="preserve">A fecha del 20 de julio del 2017:Procesos educativos y realidad escolar   (Falta aprobación de la C. Intercentros)  Psicología y educación del adolescente (Falta profesor. Falta aprobación C. Intercentros) </t>
  </si>
  <si>
    <t>a fecha 20 de julio no pubicadas       A fecha del 20 de lulio el 2017 no aprobadas por :Procesos educativos y realidad escolar   (Falta aprobación de la C. Intercentros)  Psicología y educación del adolescente (Falta profesor. Falta aprobación C. Intercentros)</t>
  </si>
  <si>
    <t>Fenómenos de Transporte.                                                                                                                                                  Operaciones  Básicas Avanzadas                                                                                                                                            Ingeniería Avanzada de la Reacción y Reactores                                                                                                                Estrategias y Métodos para la Resolución de Problemas de Ingeniería Química.                                                              Síntesis, Análisis y Optimización Avanzada de Procesos Químicos.                                                                                    Dinámica y Control Avanzado de Procesos Químicos.                                                                                                         Industrias de Procesos 1: Suministros y Productos.                                                                                                            Industrias de Procesos 2: Gestión Integral de Residuos y Emisiones.                                                                                  Gestión de la Seguridad y Riesgos en Industrias de Procesos.                                                                                                  Gestión de la Producción y de la Empresa.                                                                                                                         Metodología de la Investigación                                                                                                                                             Prácticas en Laboratorio de Investigación                                                                                                                                 Metodología de la Investigación.                                                                                      Prácticas en Laboratorio de Investigación                                                                                      Trabajo fin de Máster                                                                                                                                                                   Prácticas en empresas</t>
  </si>
  <si>
    <t>Trabajo fin de Máster y Prácticas en empresas  no son supervisados por la CCT</t>
  </si>
  <si>
    <t>No procede. El número de estudiantes matriculados (2) no justifica la elaboración de las agendas.</t>
  </si>
  <si>
    <t>np procede</t>
  </si>
  <si>
    <t>Investigación en Ciencias</t>
  </si>
  <si>
    <t xml:space="preserve">Complementos de formación                                                                                     Trabajo fin de Máster  </t>
  </si>
  <si>
    <t>Para las asignaturas de Complementos de Formación son las Comisiones de Calidad de los Títulos de Grado, en los que están incluidas esas asignaturas (tal y como se indica en Verifica), las que llevan a cabo el análisis de los planes docentes.                           Trabajos fin de Máster no es supervisado por la CCT</t>
  </si>
  <si>
    <t>Iniciación a la investigación en Análisis Matemático II                                Iniciación a la investigación en Zoología II</t>
  </si>
  <si>
    <t>Publicadas 31 agendas</t>
  </si>
  <si>
    <t>SUBTOTAL MÁSTERES</t>
  </si>
  <si>
    <t>Agendas que no se han presentado:</t>
  </si>
  <si>
    <t>MUI: Iniciación a la investigación en Geometría y Topología</t>
  </si>
  <si>
    <t>MAT: Ampliación de topología</t>
  </si>
  <si>
    <t xml:space="preserve"> </t>
  </si>
  <si>
    <r>
      <rPr>
        <b/>
        <sz val="12"/>
        <rFont val="Arial"/>
        <family val="2"/>
        <charset val="1"/>
      </rPr>
      <t>RESPONSABLE</t>
    </r>
    <r>
      <rPr>
        <sz val="12"/>
        <color rgb="FF000000"/>
        <rFont val="Arial"/>
        <charset val="1"/>
      </rPr>
      <t xml:space="preserve">: Vicedecano de estudiantes </t>
    </r>
  </si>
  <si>
    <t>ACTUALIZADO 28 Noviembre de 2020</t>
  </si>
  <si>
    <t>PROCESO DE ORIENTACIÓN AL ESTUDIANTE (POE). (P/CL010)</t>
  </si>
  <si>
    <r>
      <rPr>
        <b/>
        <sz val="12"/>
        <color rgb="FF000000"/>
        <rFont val="Calibri"/>
        <family val="2"/>
        <charset val="1"/>
      </rPr>
      <t>OBIN_PAT_001:</t>
    </r>
    <r>
      <rPr>
        <sz val="12"/>
        <color rgb="FF000000"/>
        <rFont val="Calibri"/>
        <family val="2"/>
        <charset val="1"/>
      </rPr>
      <t xml:space="preserve"> Profesores-tutores participantes en el programa de acción tutorial</t>
    </r>
  </si>
  <si>
    <r>
      <rPr>
        <b/>
        <sz val="12"/>
        <color rgb="FF000000"/>
        <rFont val="Calibri"/>
        <family val="2"/>
        <charset val="1"/>
      </rPr>
      <t>OBIN_PAT_002:</t>
    </r>
    <r>
      <rPr>
        <sz val="12"/>
        <color rgb="FF000000"/>
        <rFont val="Calibri"/>
        <family val="2"/>
        <charset val="1"/>
      </rPr>
      <t xml:space="preserve"> Estudiantes participantes en el programa de acción tutorial</t>
    </r>
  </si>
  <si>
    <r>
      <rPr>
        <b/>
        <sz val="12"/>
        <color rgb="FF000000"/>
        <rFont val="Calibri"/>
        <family val="2"/>
        <charset val="1"/>
      </rPr>
      <t>OBIN_PAT_003:</t>
    </r>
    <r>
      <rPr>
        <sz val="12"/>
        <color rgb="FF000000"/>
        <rFont val="Calibri"/>
        <family val="2"/>
        <charset val="1"/>
      </rPr>
      <t xml:space="preserve"> Tasa de estudiantes por profesor-tutor</t>
    </r>
  </si>
  <si>
    <t>CURSO           2011-12         Nº Prof-tutores</t>
  </si>
  <si>
    <t>CURSO           2011-12         Nºestudiantes participantes acción tutorial</t>
  </si>
  <si>
    <t xml:space="preserve">CURSO       2011-12          </t>
  </si>
  <si>
    <t>CURSO           2012-13         Nº Prof-tutores</t>
  </si>
  <si>
    <t>CURSO           2012-13         Nºestudiantes participantes acción tutorial</t>
  </si>
  <si>
    <t>CURSO    2012-13</t>
  </si>
  <si>
    <t>CURSO           2013-14         Nº Prof-tutores</t>
  </si>
  <si>
    <t>CURSO           2013-14         Nºestudiantes participantes acción tutorial</t>
  </si>
  <si>
    <t>CURSO           2014-15         Nº Prof-tutores</t>
  </si>
  <si>
    <t>CURSO           2014-15         Nºestudiantes participantes acción tutorial</t>
  </si>
  <si>
    <t>CURSO           2014-15 Tasa de estudiantes por profesor-tutor</t>
  </si>
  <si>
    <t>CURSO           2015-16         Nº Prof-tutores</t>
  </si>
  <si>
    <t>CURSO           2015-16         Nºestudiantes participantes acción tutorial</t>
  </si>
  <si>
    <t>CURSO           2015-16 Tasa de estudiantes por profesor-tutor</t>
  </si>
  <si>
    <t>CURSO           2016-17         Nº Prof-tutores</t>
  </si>
  <si>
    <t>CURSO           2016-17         Nºestudiantes participantes acción tutorial</t>
  </si>
  <si>
    <t>CURSO           2016-17 Tasa de estudiantes por profesor-tutor</t>
  </si>
  <si>
    <t>CURSO           2017-18         Nº Prof-tutores</t>
  </si>
  <si>
    <t>CURSO           2017-18         Nºestudiantes participantes acción tutorial</t>
  </si>
  <si>
    <t>CURSO           2017-18 Tasa de estudiantes por profesor-tutor</t>
  </si>
  <si>
    <t>CURSO           2018-19           Nº Prof-tutores</t>
  </si>
  <si>
    <t>CURSO           2018-19         Nºestudiantes participantes acción tutorial</t>
  </si>
  <si>
    <t>CURSO           2018-19 Tasa de estudiantes por profesor-tutor</t>
  </si>
  <si>
    <t>CURSO           2019-20                Nº Prof-tutores</t>
  </si>
  <si>
    <t>CURSO           2019-20         Nºestudiantes participantes acción tutorial</t>
  </si>
  <si>
    <t>CURSO           2019-20 Tasa de estudiantes por profesor-tutor</t>
  </si>
  <si>
    <t xml:space="preserve">OBIN_PAT_001 </t>
  </si>
  <si>
    <t>OBIN_PAT_002</t>
  </si>
  <si>
    <t>366 (1441)</t>
  </si>
  <si>
    <t>391 (1527)</t>
  </si>
  <si>
    <t>325 (1547)</t>
  </si>
  <si>
    <t>362 (1569)</t>
  </si>
  <si>
    <t>338 (1514)</t>
  </si>
  <si>
    <t>OBIN_PAT_003 (%)</t>
  </si>
  <si>
    <t>2,1 (8,1)</t>
  </si>
  <si>
    <t>2,9 (8,9)</t>
  </si>
  <si>
    <t>1,73 (8,23)</t>
  </si>
  <si>
    <t>2,1 (9,1)</t>
  </si>
  <si>
    <t>1,8 (7,7)</t>
  </si>
  <si>
    <t>120 (539)</t>
  </si>
  <si>
    <t>3,6 (16,3)</t>
  </si>
  <si>
    <t>119 (555)</t>
  </si>
  <si>
    <t>4,0 (18,5)</t>
  </si>
  <si>
    <t>119 (552)</t>
  </si>
  <si>
    <t>3,72 (15,25)</t>
  </si>
  <si>
    <t>113 (552)</t>
  </si>
  <si>
    <t>3,9 (19,0)</t>
  </si>
  <si>
    <t>89 (515)</t>
  </si>
  <si>
    <t>3,6 (20,6)</t>
  </si>
  <si>
    <t>GRADO EN BIOTECNOLOGÍA</t>
  </si>
  <si>
    <t>40 (75)</t>
  </si>
  <si>
    <t>2,3 (4,4)</t>
  </si>
  <si>
    <t>43 (114)</t>
  </si>
  <si>
    <t>2,5 (6,7)</t>
  </si>
  <si>
    <t>43 (154)</t>
  </si>
  <si>
    <t>2,26 (8,1)</t>
  </si>
  <si>
    <t>43 (170)</t>
  </si>
  <si>
    <t>1,8 (7,1)</t>
  </si>
  <si>
    <t>38 (178)</t>
  </si>
  <si>
    <t>2,2 (9,9)</t>
  </si>
  <si>
    <t>24 (133)</t>
  </si>
  <si>
    <t>1,8 (10,2)</t>
  </si>
  <si>
    <t>33 (134)</t>
  </si>
  <si>
    <t>2,2 (8,9)</t>
  </si>
  <si>
    <t>13 (119)</t>
  </si>
  <si>
    <t>0,87 (7,93)</t>
  </si>
  <si>
    <t>16 (115)</t>
  </si>
  <si>
    <t>1,1 (7,7)</t>
  </si>
  <si>
    <t>15 (99)</t>
  </si>
  <si>
    <t>1,0 (6,6)</t>
  </si>
  <si>
    <t>10 (46)</t>
  </si>
  <si>
    <t>1,7 (7,7)</t>
  </si>
  <si>
    <t>15 (47)</t>
  </si>
  <si>
    <t>2,5 (7,8)</t>
  </si>
  <si>
    <t>8 (38)</t>
  </si>
  <si>
    <t>1,33 (6,33)</t>
  </si>
  <si>
    <t>6 (30)</t>
  </si>
  <si>
    <t>1,2 (6,0)</t>
  </si>
  <si>
    <t>1 (23)</t>
  </si>
  <si>
    <t>0,2 (3,8)</t>
  </si>
  <si>
    <t>10 (50)</t>
  </si>
  <si>
    <t>1,1 (5,6)</t>
  </si>
  <si>
    <t>24 (55)</t>
  </si>
  <si>
    <t>1.8 (4,2)</t>
  </si>
  <si>
    <t>9 (44)</t>
  </si>
  <si>
    <t>1,12 (5,5)</t>
  </si>
  <si>
    <t>19 (54)</t>
  </si>
  <si>
    <t>2,1 (6,0)</t>
  </si>
  <si>
    <t>29 (56)</t>
  </si>
  <si>
    <t>2,9 (5,6)</t>
  </si>
  <si>
    <t>40 (131)</t>
  </si>
  <si>
    <t>1,8 (6,0)</t>
  </si>
  <si>
    <t>38 (150)</t>
  </si>
  <si>
    <t>1,6 (6,2)</t>
  </si>
  <si>
    <t>40 (147)</t>
  </si>
  <si>
    <t>1,74 (6,39)</t>
  </si>
  <si>
    <t>39 (158)</t>
  </si>
  <si>
    <t>1,5 (6,1)</t>
  </si>
  <si>
    <t>40 (157)</t>
  </si>
  <si>
    <t>1,6 (6,3)</t>
  </si>
  <si>
    <t>12 (112)</t>
  </si>
  <si>
    <t>1 (9,3)</t>
  </si>
  <si>
    <t>18 (114)</t>
  </si>
  <si>
    <t>1,8 (11,4)</t>
  </si>
  <si>
    <t>** (111)</t>
  </si>
  <si>
    <t>** (5,28)</t>
  </si>
  <si>
    <t>20 (95)</t>
  </si>
  <si>
    <t>2,2 (10,6)</t>
  </si>
  <si>
    <t>21 (96)</t>
  </si>
  <si>
    <t>2,1 (9,6)</t>
  </si>
  <si>
    <t>34 (134)</t>
  </si>
  <si>
    <t>2,4 (9,6)</t>
  </si>
  <si>
    <t>55 (165)</t>
  </si>
  <si>
    <t>3,9 (11,8)</t>
  </si>
  <si>
    <t>46 (178)</t>
  </si>
  <si>
    <t>3,28 (12,7)</t>
  </si>
  <si>
    <t>50 (191)</t>
  </si>
  <si>
    <t>3,6 (10,6)</t>
  </si>
  <si>
    <t>49 (201)</t>
  </si>
  <si>
    <t>3,5 (14,4)</t>
  </si>
  <si>
    <t>47 (166)</t>
  </si>
  <si>
    <t>1,6 (5,5)</t>
  </si>
  <si>
    <t>32 (164)</t>
  </si>
  <si>
    <t>1,1 (5,9)</t>
  </si>
  <si>
    <t>41 (176)</t>
  </si>
  <si>
    <t>1,37 (5,87)</t>
  </si>
  <si>
    <t>33 (181)</t>
  </si>
  <si>
    <t>1,1 (6,2)</t>
  </si>
  <si>
    <t>32 (165)</t>
  </si>
  <si>
    <t>1,2 (6,3)</t>
  </si>
  <si>
    <t>MÁSTER U. EN BIOTECNOLOGÍA AVANZADA</t>
  </si>
  <si>
    <t>20 (38)</t>
  </si>
  <si>
    <t>1,7 (3,2)</t>
  </si>
  <si>
    <t>9 (17)</t>
  </si>
  <si>
    <t>* (19)</t>
  </si>
  <si>
    <t>* (1,36</t>
  </si>
  <si>
    <t>20 (20)</t>
  </si>
  <si>
    <t>1,0 (1,0)</t>
  </si>
  <si>
    <t>20(20)</t>
  </si>
  <si>
    <t>1 (0,8)</t>
  </si>
  <si>
    <t>1 (1,9)</t>
  </si>
  <si>
    <t>5 (12)</t>
  </si>
  <si>
    <t>1,0 (1,9)</t>
  </si>
  <si>
    <t>6 (9)</t>
  </si>
  <si>
    <t>1,0 (1,5)</t>
  </si>
  <si>
    <t>3 (3)</t>
  </si>
  <si>
    <t>4 (4)</t>
  </si>
  <si>
    <t>1 (1)</t>
  </si>
  <si>
    <t>2.1 (9.1)</t>
  </si>
  <si>
    <t>178 (*131)</t>
  </si>
  <si>
    <t>Se incluyen prof-tutores y Estudiantes de grado y licenciatura.</t>
  </si>
  <si>
    <t>Comentarios curso 2014-2015:</t>
  </si>
  <si>
    <t>Comentarios curso 2015-2016:</t>
  </si>
  <si>
    <t>Comentarios curso 2016-2017:</t>
  </si>
  <si>
    <t>Comentarios curso 2017-2018:</t>
  </si>
  <si>
    <t>Comentarios curso 2018-2019:</t>
  </si>
  <si>
    <t>Comentarios curso 2019-2020:</t>
  </si>
  <si>
    <t>En el OBIN_PAT_002 se consideran la totalidad de los estudiantes de las titulaciones participantes en el programa ya que a todos ellos les fue asignado un tutor el año en que comenzaron sus estudios en la  Facultad de Ciencias, tutor al que pueden acudir durante todo el tiempo que duren sus estudios .        OBIN_PAT_003: Nótese que de curso en curso el número de tutores puede sufrir variaciones. Tan solo estamos considerando aquellos tutores a los que se les asigna ese curso estudiantes de nuevo ingreso aunque pudiera ser profesores que desaparecen ese año del listado continuen participando en el PAT con alumnos de cursos superiores. Este hecho no se tiene en cuenta en el cálculo del indicador.</t>
  </si>
  <si>
    <t>OBIN_PAT_001: Tan solo estamos considerando aquellos tutores a los que se les asigna en el curso 2015-2016 estudiantes de nuevo ingreso aunque pudiera ser que profesores que desaparecen ese año del listado continuen participando en el PAT con alumnos de cursos superiores. Este hecho no se tiene en cuenta en el cálculo del indicador.                                     OBIN_PAT_002: Se consideran tanto a los estudiantes de nuevo ingreso como a la totalidad de los estudiantes de las titulaciones participantes en el programa (entre paréntesis) ya que a todos ellos les fue asignado un tutor el año en que comenzaron sus estudios en la  Facultad de Ciencias, tutor al que pueden acudir durante todo el tiempo que duren sus estudios .                                                                        OBIN_PAT_003: Se calcula tanto para los estudiantes de nuevo ingreso como para la totalidad de los estudiantes por titulaciones (entre paréntesis) y se utiliza únicamente el número de profesores que tutorizan estudiantes de nuevo ingreso.</t>
  </si>
  <si>
    <r>
      <rPr>
        <sz val="9"/>
        <color rgb="FF000000"/>
        <rFont val="Calibri"/>
        <family val="2"/>
        <charset val="1"/>
      </rPr>
      <t>OBIN_PAT_001: Tan solo se consideran aquellos tutores a los que se les asigna en el curso 2016-2017 estudiantes de nuevo ingreso aunque pudiera ser que profesores que desaparecen ese año del listado continuen participando en el PAT con alumnos de cursos superiores. Este hecho no se tiene en cuenta en el cálculo del indicador.                                    OBIN_PAT_002: Se consideran tanto a los estudiantes de nuevo ingreso como a la totalidad de los estudiantes de las titulaciones participantes en el programa (entre paréntesis) ya que a todos ellos les fue asignado un tutor el año en que comenzaron sus estudios en la  Facultad de Ciencias, tutor al que pueden acudir durante todo el tiempo que duren sus estudios .                                                                                     OBIN_PAT_003: Se calcula tanto para los estudiantes de nuevo ingreso como para la totalidad de los estudiantes por titulaciones (entre paréntesis) y se utiliza únicamente el número de profesores que tutorizan estudiantes de nuevo ingreso.</t>
    </r>
    <r>
      <rPr>
        <b/>
        <sz val="9"/>
        <color rgb="FFFF0000"/>
        <rFont val="Calibri"/>
        <family val="2"/>
        <charset val="1"/>
      </rPr>
      <t xml:space="preserve"> </t>
    </r>
  </si>
  <si>
    <t>* El número de tutores real es 131, ya que varios profesores actúan como tutores en más de una titulación.</t>
  </si>
  <si>
    <t>En realidad son 131 profesores, ya que varios de ellos participan como tutores en varias titulaciones</t>
  </si>
  <si>
    <r>
      <rPr>
        <b/>
        <sz val="12"/>
        <color rgb="FF000000"/>
        <rFont val="Calibri"/>
        <family val="2"/>
        <charset val="1"/>
      </rPr>
      <t>RESPONSABLE</t>
    </r>
    <r>
      <rPr>
        <sz val="12"/>
        <color rgb="FF000000"/>
        <rFont val="Calibri"/>
        <family val="2"/>
        <charset val="1"/>
      </rPr>
      <t>: Vicedecano de prácticas Externas</t>
    </r>
  </si>
  <si>
    <t>ACTUALIZADO 28 DICIEMBRE 2018</t>
  </si>
  <si>
    <t>Responsable Vicedecana de Prácticas Externas</t>
  </si>
  <si>
    <r>
      <rPr>
        <b/>
        <sz val="12"/>
        <color rgb="FF000000"/>
        <rFont val="Calibri"/>
        <family val="2"/>
        <charset val="1"/>
      </rPr>
      <t xml:space="preserve">OBIN_PE_004: </t>
    </r>
    <r>
      <rPr>
        <sz val="12"/>
        <color rgb="FF000000"/>
        <rFont val="Calibri"/>
        <family val="2"/>
        <charset val="1"/>
      </rPr>
      <t>Tasa de Profesores-tutores participantes en el proceso.</t>
    </r>
  </si>
  <si>
    <t>2019-2020</t>
  </si>
  <si>
    <t>CURSO           2011-12         Nº Estudiantes total</t>
  </si>
  <si>
    <t>CURSO           2011-12         Nºestudiantes participantes Prácticas Externas</t>
  </si>
  <si>
    <t>CURSO           2012-13         Nº Estudiantes total</t>
  </si>
  <si>
    <t>CURSO           2012-13         Nºestudiantes participantes Prácticas Externas</t>
  </si>
  <si>
    <t>CURSO        2012-13</t>
  </si>
  <si>
    <t>CURSO           2013-14         Nº Estudiantes total</t>
  </si>
  <si>
    <t>CURSO           2013-14         Nºestudiantes participantes Prácticas Externas</t>
  </si>
  <si>
    <t>CURSO        2013-14</t>
  </si>
  <si>
    <t>CURSO           2014-15         Nº Estudiantes total</t>
  </si>
  <si>
    <t>CURSO           2014-15         Nºestudiantes participantes Prácticas Externas</t>
  </si>
  <si>
    <t>CURSO           2014-15         Nºestudiantes solicitantes Prácticas Externas</t>
  </si>
  <si>
    <t>CURSO              2014-15         Nºestudiantes elaboran satisfactoriamente  Prácticas Externas</t>
  </si>
  <si>
    <t>CURSO           2015-16         Nº Estudiantes total</t>
  </si>
  <si>
    <t>CURSO           2015-16         Nºestudiantes participantes Prácticas Externas</t>
  </si>
  <si>
    <t>CURSO           2015-16        Nºestudiantes solicitantes Prácticas Externas</t>
  </si>
  <si>
    <t>CURSO              2015-16         Nºestudiantes elaboran satisfactoriamente  Prácticas Externas</t>
  </si>
  <si>
    <t>CURSO           2016-17         Nº Estudiantes total</t>
  </si>
  <si>
    <t>CURSO           2016-17         Nºestudiantes participantes Prácticas Externas</t>
  </si>
  <si>
    <t>CURSO           2016-17        Nºestudiantes solicitantes Prácticas Externas</t>
  </si>
  <si>
    <t>CURSO              2016-17         Nºestudiantes elaboran satisfactoriamente  Prácticas Externas</t>
  </si>
  <si>
    <t>CURSO           2017-18         Nº Estudiantes total</t>
  </si>
  <si>
    <t>CURSO           2017-18         Nºestudiantes participantes Prácticas Externas</t>
  </si>
  <si>
    <t>CURSO           2017-18        Nºestudiantes solicitantes Prácticas Externas</t>
  </si>
  <si>
    <t>CURSO              2017-18         Nºestudiantes elaboran satisfactoriamente  Prácticas Externas</t>
  </si>
  <si>
    <t>CURSO           2018-19         Nº Estudiantes total</t>
  </si>
  <si>
    <t>CURSO           2018-19         Nºestudiantes participantes Prácticas Externas</t>
  </si>
  <si>
    <t>CURSO           2018-19        Nºestudiantes solicitantes Prácticas Externas</t>
  </si>
  <si>
    <t>CURSO              2018-19         Nºestudiantes elaboran satisfactoriamente  Prácticas Externas</t>
  </si>
  <si>
    <t>CURSO</t>
  </si>
  <si>
    <t>CURSO 19-20</t>
  </si>
  <si>
    <t>OBIN_PE_001 (%) para el conjunto Fac. Ciencias*</t>
  </si>
  <si>
    <t>OBIN_PE_002 (%)</t>
  </si>
  <si>
    <t>OBIN_PE_003 (%)</t>
  </si>
  <si>
    <t>OBIN_PE_004 (%)</t>
  </si>
  <si>
    <t>OBIN_PE_001 (%) por titulación</t>
  </si>
  <si>
    <t>OBIN_PE_001 (%)</t>
  </si>
  <si>
    <t>Matriculados</t>
  </si>
  <si>
    <t>Realizadas</t>
  </si>
  <si>
    <t>MÁSTER U. EN CONTAMINACIÓN AMBIENTAL**</t>
  </si>
  <si>
    <t>MÁSTER  U. EN INVESTIGACIÓN EN CIENCIAS</t>
  </si>
  <si>
    <t>MÁSTER U. EN QUÍMICA SOSTENIBLE</t>
  </si>
  <si>
    <t>OBIN_PE_002 (%) por titulación</t>
  </si>
  <si>
    <t>Solicitantes</t>
  </si>
  <si>
    <t>OBIN_PE_003 (%) por titulación</t>
  </si>
  <si>
    <t>Memorias elaboradas</t>
  </si>
  <si>
    <r>
      <rPr>
        <b/>
        <sz val="12"/>
        <color rgb="FF000000"/>
        <rFont val="Calibri"/>
        <family val="2"/>
        <charset val="1"/>
      </rPr>
      <t>RESPONSABLE</t>
    </r>
    <r>
      <rPr>
        <sz val="12"/>
        <color rgb="FF000000"/>
        <rFont val="Calibri"/>
        <family val="2"/>
        <charset val="1"/>
      </rPr>
      <t>: Decano</t>
    </r>
  </si>
  <si>
    <t>PROCESO DE RECLAMACIONES A LA EVALUACIÓN (PRE) (P/CL012)</t>
  </si>
  <si>
    <t>OBIN_PRE_001 Número de reclamaciones presentadas en total.  (nº total de reclamaciones presentadas en la Facultad de Ciencias).</t>
  </si>
  <si>
    <t>OBIN_PRE_002. Número de reclamaciones presentadas por titulación (nº de reclamaciones presentadas por titulación)</t>
  </si>
  <si>
    <t>OBIN_PRE_003. Tasa de reclamaciones resueltas (Tasa de reclamaciones resueltas: relación porcentual entre el nº de expedientes de reclamación con documentación completa). Este obin se elimina a partir del curso 16-17</t>
  </si>
  <si>
    <t>OBIN_PRE_004. Tasa de reclamaciones resueltas en tiempo y forma (Tasa de reclamaciones resueltas en tiempo y forma: relación porcentual entre el nº de expedientes de reclamación con documentación y resueltos en plazo).</t>
  </si>
  <si>
    <t>OBIN_PRE_001</t>
  </si>
  <si>
    <t>OBIN_PRE_002:</t>
  </si>
  <si>
    <t>OBIN_PRE_003 (%)*</t>
  </si>
  <si>
    <t>OBIN_PRE_004 (%)</t>
  </si>
  <si>
    <t>ACTUALIZADO 8 DE DICIEMBRE DE 2020</t>
  </si>
  <si>
    <t>PROCEDIMIENTO DE RECONOCIMIENTO DE CRÉDITOS (PRC). (PR/CL003)</t>
  </si>
  <si>
    <r>
      <rPr>
        <b/>
        <sz val="12"/>
        <color rgb="FF000000"/>
        <rFont val="Calibri"/>
        <family val="2"/>
        <charset val="1"/>
      </rPr>
      <t>OBIN_PRC_001:</t>
    </r>
    <r>
      <rPr>
        <sz val="12"/>
        <color rgb="FF000000"/>
        <rFont val="Calibri"/>
        <family val="2"/>
        <charset val="1"/>
      </rPr>
      <t xml:space="preserve"> </t>
    </r>
    <r>
      <rPr>
        <sz val="10"/>
        <color rgb="FF000000"/>
        <rFont val="Calibri"/>
        <family val="2"/>
        <charset val="1"/>
      </rPr>
      <t>Número total de solicitudes de reconocimiento de créditos. Número total de solicitudes de reconocimiento de créditos.</t>
    </r>
  </si>
  <si>
    <r>
      <rPr>
        <b/>
        <sz val="12"/>
        <color rgb="FF000000"/>
        <rFont val="Calibri"/>
        <family val="2"/>
        <charset val="1"/>
      </rPr>
      <t>OBIN_PRC_002:</t>
    </r>
    <r>
      <rPr>
        <sz val="12"/>
        <color rgb="FF000000"/>
        <rFont val="Calibri"/>
        <family val="2"/>
        <charset val="1"/>
      </rPr>
      <t xml:space="preserve"> </t>
    </r>
    <r>
      <rPr>
        <sz val="10"/>
        <color rgb="FF000000"/>
        <rFont val="Calibri"/>
        <family val="2"/>
        <charset val="1"/>
      </rPr>
      <t>Número total de solicitudes de reconocimientode créditos directo. Número total de solicitudes de reconocimiento directo (adaptaciones y reconocimientos basados en precedentes favorables) de créditos.</t>
    </r>
  </si>
  <si>
    <r>
      <rPr>
        <b/>
        <sz val="12"/>
        <color rgb="FF000000"/>
        <rFont val="Calibri"/>
        <family val="2"/>
        <charset val="1"/>
      </rPr>
      <t>OBIN_PRC_003:</t>
    </r>
    <r>
      <rPr>
        <sz val="12"/>
        <color rgb="FF000000"/>
        <rFont val="Calibri"/>
        <family val="2"/>
        <charset val="1"/>
      </rPr>
      <t xml:space="preserve"> </t>
    </r>
    <r>
      <rPr>
        <sz val="10"/>
        <color rgb="FF000000"/>
        <rFont val="Calibri"/>
        <family val="2"/>
        <charset val="1"/>
      </rPr>
      <t>Número total de solicitudes de reconocimientode créditos no directo. Número total de solicitudes de reconocimiento no directo de créditos (incluidas solicitudes mixtas de reconocimiento de créditos directo y no directo)</t>
    </r>
  </si>
  <si>
    <r>
      <rPr>
        <sz val="12"/>
        <color rgb="FF000000"/>
        <rFont val="Calibri"/>
        <family val="2"/>
        <charset val="1"/>
      </rPr>
      <t>O</t>
    </r>
    <r>
      <rPr>
        <b/>
        <sz val="12"/>
        <color rgb="FF000000"/>
        <rFont val="Calibri"/>
        <family val="2"/>
        <charset val="1"/>
      </rPr>
      <t>BIN_PRC_004:</t>
    </r>
    <r>
      <rPr>
        <sz val="12"/>
        <color rgb="FF000000"/>
        <rFont val="Calibri"/>
        <family val="2"/>
        <charset val="1"/>
      </rPr>
      <t xml:space="preserve"> </t>
    </r>
    <r>
      <rPr>
        <sz val="10"/>
        <color rgb="FF000000"/>
        <rFont val="Calibri"/>
        <family val="2"/>
        <charset val="1"/>
      </rPr>
      <t>Tasa de solicitudes favorables. Relación entre el número de solicitudes favorables y el número total de solicitudes (en este sentido se considerará cada una de las asignaturas, materias o módulos solicitados).</t>
    </r>
  </si>
  <si>
    <r>
      <rPr>
        <b/>
        <sz val="12"/>
        <color rgb="FF000000"/>
        <rFont val="Calibri"/>
        <family val="2"/>
        <charset val="1"/>
      </rPr>
      <t>OBIN_PRC_005:</t>
    </r>
    <r>
      <rPr>
        <sz val="12"/>
        <color rgb="FF000000"/>
        <rFont val="Calibri"/>
        <family val="2"/>
        <charset val="1"/>
      </rPr>
      <t xml:space="preserve"> </t>
    </r>
    <r>
      <rPr>
        <sz val="10"/>
        <color rgb="FF000000"/>
        <rFont val="Calibri"/>
        <family val="2"/>
        <charset val="1"/>
      </rPr>
      <t>Tiempo medio de respuesta. Tiempo medio de respuesta a la solicitud de reconocimiento.</t>
    </r>
  </si>
  <si>
    <t>Curso 2013/14</t>
  </si>
  <si>
    <t>curso 2014/15 (datos)</t>
  </si>
  <si>
    <t xml:space="preserve">OBIN_PRC_001 </t>
  </si>
  <si>
    <t xml:space="preserve">OBIN_PRC_002 </t>
  </si>
  <si>
    <t xml:space="preserve">OBIN_PRC_003 </t>
  </si>
  <si>
    <t xml:space="preserve">nº solicitudes (asignaturas, materia o módulo) DIRECTO ACEPTADAS </t>
  </si>
  <si>
    <t xml:space="preserve">nº solicitudes (asignaturas, materia o módulo)           DIRECTO  DENEGADAS     </t>
  </si>
  <si>
    <t>nº solicitudes (asignaturas, materia o módulo)           NO DIRECTO ACEPTADAS</t>
  </si>
  <si>
    <t xml:space="preserve">nº solicitudes (asignaturas, materia o módulo)           NO DIRECTO    DENEGADAS    </t>
  </si>
  <si>
    <t>nº solicitudes (asignaturas, materia o módulo)     TOTAL</t>
  </si>
  <si>
    <t xml:space="preserve"> -</t>
  </si>
  <si>
    <t>MÁSTER INTERUN. EN QUÍMICA SOSTENIBLE</t>
  </si>
  <si>
    <t>No se calcularon OBIN_PR_004 Y 005</t>
  </si>
  <si>
    <t>OBIN_PRC_004 (% )</t>
  </si>
  <si>
    <t>OBIN_PRC_005 (meses)</t>
  </si>
  <si>
    <t>(-) no se ofertaron</t>
  </si>
  <si>
    <r>
      <rPr>
        <b/>
        <sz val="12"/>
        <color rgb="FF000000"/>
        <rFont val="Calibri"/>
        <family val="2"/>
        <charset val="1"/>
      </rPr>
      <t>RESPONSABLE:</t>
    </r>
    <r>
      <rPr>
        <sz val="12"/>
        <color rgb="FF000000"/>
        <rFont val="Calibri"/>
        <family val="2"/>
        <charset val="1"/>
      </rPr>
      <t xml:space="preserve"> Vicedecana de organización académica.</t>
    </r>
  </si>
  <si>
    <t>ACTUALIZADO 21 ENERO 2021</t>
  </si>
  <si>
    <r>
      <rPr>
        <b/>
        <sz val="12"/>
        <color rgb="FF000000"/>
        <rFont val="Calibri"/>
        <family val="2"/>
        <charset val="1"/>
      </rPr>
      <t xml:space="preserve">OBIN_TFT_001: </t>
    </r>
    <r>
      <rPr>
        <sz val="12"/>
        <color rgb="FF000000"/>
        <rFont val="Calibri"/>
        <family val="2"/>
        <charset val="1"/>
      </rPr>
      <t>Estudiantes matriculados (Número de estudiantes matriculados en TFG/TFM)</t>
    </r>
  </si>
  <si>
    <t>Curso 2012/13</t>
  </si>
  <si>
    <t>OBIN_TFT_001</t>
  </si>
  <si>
    <t>OBIN_TFT_001 (*)</t>
  </si>
  <si>
    <t>Grado en Ingenieria Química Industrial</t>
  </si>
  <si>
    <t>Máster Interuniversitario Quimica Sostenible</t>
  </si>
  <si>
    <t>MUI Especialidad Biología (*)</t>
  </si>
  <si>
    <t>MUI Especialidad Física (*)</t>
  </si>
  <si>
    <t>MUI Especialidad Matemáticas (*)</t>
  </si>
  <si>
    <t>MUI Especialidad Química (*)</t>
  </si>
  <si>
    <t>Máster Universitario en Investigación (total)</t>
  </si>
  <si>
    <t>Máster Biotecnología Avanzada</t>
  </si>
  <si>
    <t>(*) Desglosado por especialidades a partir del curso 19/20</t>
  </si>
  <si>
    <t>(*) UTEC 09/10/19</t>
  </si>
  <si>
    <t>(*) UTEC 14/10/20</t>
  </si>
  <si>
    <r>
      <rPr>
        <b/>
        <sz val="12"/>
        <color rgb="FF000000"/>
        <rFont val="Calibri"/>
        <family val="2"/>
        <charset val="1"/>
      </rPr>
      <t xml:space="preserve">OBIN_TFT_002: </t>
    </r>
    <r>
      <rPr>
        <sz val="12"/>
        <color rgb="FF000000"/>
        <rFont val="Calibri"/>
        <family val="2"/>
        <charset val="1"/>
      </rPr>
      <t>Oferta realizada por los departamentos (Número de TFG/TFM ofertados por los departamentos)</t>
    </r>
  </si>
  <si>
    <t>OBIN_TFT_002</t>
  </si>
  <si>
    <r>
      <rPr>
        <b/>
        <sz val="12"/>
        <color rgb="FF000000"/>
        <rFont val="Calibri"/>
        <family val="2"/>
        <charset val="1"/>
      </rPr>
      <t xml:space="preserve">OBIN_TFT_003: </t>
    </r>
    <r>
      <rPr>
        <sz val="12"/>
        <color rgb="FF000000"/>
        <rFont val="Calibri"/>
        <family val="2"/>
        <charset val="1"/>
      </rPr>
      <t>Oferta realizada por los departamentos a iniciativa de los estudiantes (Número de TFG/TFM ofertados por los departamentos a iniciativa de los estudiantes)</t>
    </r>
  </si>
  <si>
    <t>OBIN_TFT_003</t>
  </si>
  <si>
    <t>Máster Biotecnología Avanzada (*)</t>
  </si>
  <si>
    <t>Máster Investigación en Ciencias (*)</t>
  </si>
  <si>
    <t>(*) No procede. La normativa de TFM de este Máster no contempla esta opción.</t>
  </si>
  <si>
    <r>
      <rPr>
        <b/>
        <sz val="12"/>
        <color rgb="FF000000"/>
        <rFont val="Calibri"/>
        <family val="2"/>
        <charset val="1"/>
      </rPr>
      <t xml:space="preserve">OBIN_TFT_004: </t>
    </r>
    <r>
      <rPr>
        <sz val="12"/>
        <color rgb="FF000000"/>
        <rFont val="Calibri"/>
        <family val="2"/>
        <charset val="1"/>
      </rPr>
      <t>TFT realizados con participación externa a la Universidad (Número de TFG/TFM realizados con participación externa a la Universidad)</t>
    </r>
  </si>
  <si>
    <t>OBIN_TFT_004</t>
  </si>
  <si>
    <t>Grado en Enologia</t>
  </si>
  <si>
    <t>Máster Investigación en Ciencias</t>
  </si>
  <si>
    <r>
      <rPr>
        <b/>
        <sz val="12"/>
        <color rgb="FF000000"/>
        <rFont val="Calibri"/>
        <family val="2"/>
        <charset val="1"/>
      </rPr>
      <t>OBIN_TFT_005:</t>
    </r>
    <r>
      <rPr>
        <sz val="12"/>
        <color rgb="FF000000"/>
        <rFont val="Calibri"/>
        <family val="2"/>
        <charset val="1"/>
      </rPr>
      <t>Tasa entre estudiantes matriculados en TFT y estudiantes presentados (Relación porcentual entre estudiantes matriculados en TFG/TFM y estudiantes presentados para cada titulación)</t>
    </r>
  </si>
  <si>
    <t>Curso 2014/15*</t>
  </si>
  <si>
    <t>Curso 2017/18*</t>
  </si>
  <si>
    <t>Curso 17/18</t>
  </si>
  <si>
    <t>Curso 18/19</t>
  </si>
  <si>
    <t>Curso 19/20</t>
  </si>
  <si>
    <t>Estudiantes presentados</t>
  </si>
  <si>
    <t>OBIN_TFT_005 (%)</t>
  </si>
  <si>
    <t>Acumulados</t>
  </si>
  <si>
    <t>Totales</t>
  </si>
  <si>
    <t>OBIN_TFT_005 (*)</t>
  </si>
  <si>
    <t>TFT_005 (#)</t>
  </si>
  <si>
    <t>Grado de Enología</t>
  </si>
  <si>
    <t>Máster Interuniversitario Química Sostenible</t>
  </si>
  <si>
    <t>Máster Univ. en Biotecnología Avanzada</t>
  </si>
  <si>
    <t>.</t>
  </si>
  <si>
    <t>Máster Univ. en Investigación en Ciencias</t>
  </si>
  <si>
    <t>(*) Desglosado por especialidades a partir del curso 17/18</t>
  </si>
  <si>
    <t>*Falta noviembre y enero</t>
  </si>
  <si>
    <t>(#) UTEC 09/10/19</t>
  </si>
  <si>
    <r>
      <rPr>
        <b/>
        <sz val="12"/>
        <color rgb="FF000000"/>
        <rFont val="Calibri"/>
        <family val="2"/>
        <charset val="1"/>
      </rPr>
      <t xml:space="preserve">OBIN_TFT_006: </t>
    </r>
    <r>
      <rPr>
        <sz val="12"/>
        <color rgb="FF000000"/>
        <rFont val="Calibri"/>
        <family val="2"/>
        <charset val="1"/>
      </rPr>
      <t xml:space="preserve">Calificación media obtenida (Calificación media obtenida en los TFG/TFM calculada asignando la siguiente:
puntuación: Matrícula de Honor=10; Sobresaliente=9; Notable=7,5; Aprobado= 5,5, Suspenso= 2,5)
</t>
    </r>
  </si>
  <si>
    <t>CALIFICACIONES Curso 2018/19(*)</t>
  </si>
  <si>
    <t>CALIFICACIONES Curso 2019/20(*)</t>
  </si>
  <si>
    <t>OBIN_TFT_006</t>
  </si>
  <si>
    <t>Matrícula de honor</t>
  </si>
  <si>
    <t>Sobresalientes</t>
  </si>
  <si>
    <t>Notables</t>
  </si>
  <si>
    <t>Aprobados</t>
  </si>
  <si>
    <t>Grado Enología</t>
  </si>
  <si>
    <t>*Falta convocatoria noviembre-enero</t>
  </si>
  <si>
    <r>
      <rPr>
        <b/>
        <sz val="12"/>
        <color rgb="FF000000"/>
        <rFont val="Calibri"/>
        <family val="2"/>
        <charset val="1"/>
      </rPr>
      <t>RESPONSABLE:</t>
    </r>
    <r>
      <rPr>
        <sz val="12"/>
        <color rgb="FF000000"/>
        <rFont val="Calibri"/>
        <family val="2"/>
        <charset val="1"/>
      </rPr>
      <t xml:space="preserve"> Vicedecana de organización académica. </t>
    </r>
  </si>
  <si>
    <r>
      <rPr>
        <b/>
        <sz val="12"/>
        <color rgb="FF000000"/>
        <rFont val="Calibri"/>
        <family val="2"/>
        <charset val="1"/>
      </rPr>
      <t>OBIN_HYC_001:</t>
    </r>
    <r>
      <rPr>
        <sz val="12"/>
        <color rgb="FF000000"/>
        <rFont val="Calibri"/>
        <family val="2"/>
        <charset val="1"/>
      </rPr>
      <t xml:space="preserve"> Modificaciones en los horarios posteriormente a su aprobación (Número de modificaciones de distribución de las horas de una asignatura en los horarios posteriormente a su aprobación.</t>
    </r>
  </si>
  <si>
    <t>OBIN_HYC_001</t>
  </si>
  <si>
    <t>Máster Formación del Profesorado Enseñanza Sec</t>
  </si>
  <si>
    <t>Másrter Biotecnología Avanzada</t>
  </si>
  <si>
    <r>
      <rPr>
        <b/>
        <sz val="12"/>
        <color rgb="FF000000"/>
        <rFont val="Calibri"/>
        <family val="2"/>
        <charset val="1"/>
      </rPr>
      <t xml:space="preserve">OBIN_HYC_002: </t>
    </r>
    <r>
      <rPr>
        <sz val="12"/>
        <color rgb="FF000000"/>
        <rFont val="Calibri"/>
        <family val="2"/>
        <charset val="1"/>
      </rPr>
      <t>Modificaciones en la asignación de aulas para las impartición de las asignaturas posteriores a su publicación (Número de cambios en la asignación de aulas para las impartición de las asignaturas).</t>
    </r>
  </si>
  <si>
    <t>OBIN_HYC_002</t>
  </si>
  <si>
    <r>
      <rPr>
        <b/>
        <sz val="12"/>
        <color rgb="FF000000"/>
        <rFont val="Calibri"/>
        <family val="2"/>
        <charset val="1"/>
      </rPr>
      <t xml:space="preserve">OBIN_HYC_003: </t>
    </r>
    <r>
      <rPr>
        <sz val="12"/>
        <color rgb="FF000000"/>
        <rFont val="Calibri"/>
        <family val="2"/>
        <charset val="1"/>
      </rPr>
      <t>Modificaciones en las fechas del calendario de exámenes posteriormente a su aprobación (Número de cambios en las fechas del calendario de exámenes posteriormente a su aprobación)</t>
    </r>
  </si>
  <si>
    <t>OBIN_HYC_003</t>
  </si>
  <si>
    <r>
      <rPr>
        <b/>
        <sz val="12"/>
        <color rgb="FF000000"/>
        <rFont val="Calibri"/>
        <family val="2"/>
        <charset val="1"/>
      </rPr>
      <t xml:space="preserve">OBIN_HYC_004: </t>
    </r>
    <r>
      <rPr>
        <sz val="12"/>
        <color rgb="FF000000"/>
        <rFont val="Calibri"/>
        <family val="2"/>
        <charset val="1"/>
      </rPr>
      <t xml:space="preserve">Modificaciones en las aulas asignadas en el calendario de exámenes posteriormente a su aprobación (Número de cambios en las aulas asignadas en el calendario de exámenes)
posteriormente a su aprobación.
</t>
    </r>
  </si>
  <si>
    <t>Curso 2019/20 (*)</t>
  </si>
  <si>
    <t>OBIN_HYC_004</t>
  </si>
  <si>
    <t>(*) En las convocatorias de junio y julio los exámenes se realizaron de forma no presencial, por el estado de alarma decretado por la pandemia de COVID.19</t>
  </si>
  <si>
    <r>
      <rPr>
        <b/>
        <sz val="12"/>
        <color rgb="FF000000"/>
        <rFont val="Calibri"/>
        <family val="2"/>
        <charset val="1"/>
      </rPr>
      <t xml:space="preserve">OBIN_HYC_005: </t>
    </r>
    <r>
      <rPr>
        <sz val="12"/>
        <rFont val="Calibri"/>
        <family val="2"/>
        <charset val="1"/>
      </rPr>
      <t>Solicitudes de coincidencias de exámenes en cada convocatoria (Número de solicitudes de coincidencias de exámenes en cada convocatoria).</t>
    </r>
  </si>
  <si>
    <t>Solicitudes presentadas</t>
  </si>
  <si>
    <t>Exámenes afectados</t>
  </si>
  <si>
    <t>OBIN_HYC_005</t>
  </si>
  <si>
    <t>Enero</t>
  </si>
  <si>
    <t>Junio</t>
  </si>
  <si>
    <t>Julio</t>
  </si>
  <si>
    <t>Total curso</t>
  </si>
  <si>
    <r>
      <rPr>
        <b/>
        <sz val="12"/>
        <color rgb="FF000000"/>
        <rFont val="Calibri"/>
        <family val="2"/>
        <charset val="1"/>
      </rPr>
      <t>RESPONSABLE:</t>
    </r>
    <r>
      <rPr>
        <sz val="12"/>
        <color rgb="FF000000"/>
        <rFont val="Calibri"/>
        <family val="2"/>
        <charset val="1"/>
      </rPr>
      <t xml:space="preserve"> Administrador del Centro.</t>
    </r>
  </si>
  <si>
    <t>NO SE HAN DEFINIDO INDICADORES PARA ESTE PROCESO</t>
  </si>
  <si>
    <r>
      <rPr>
        <b/>
        <sz val="12"/>
        <color rgb="FF000000"/>
        <rFont val="Calibri"/>
        <family val="2"/>
        <charset val="1"/>
      </rPr>
      <t>RESPONSABLE:</t>
    </r>
    <r>
      <rPr>
        <sz val="12"/>
        <color rgb="FF000000"/>
        <rFont val="Arial"/>
        <charset val="1"/>
      </rPr>
      <t xml:space="preserve"> decano y UTEC</t>
    </r>
  </si>
  <si>
    <t>ACTUALIZADO 1 DICIEMBRE 2020</t>
  </si>
  <si>
    <t>PROCEDIMIENTO DE ENCUESTAS DE SATISFACCIÓN DE LOS ESTUDIANTES CON LA ACTIVIDAD DOCENTE (PRESDC) (PR/SO006)</t>
  </si>
  <si>
    <r>
      <rPr>
        <b/>
        <sz val="12"/>
        <color rgb="FF000000"/>
        <rFont val="Calibri"/>
        <family val="2"/>
        <charset val="1"/>
      </rPr>
      <t>OBIN_ESD_001:</t>
    </r>
    <r>
      <rPr>
        <sz val="12"/>
        <color rgb="FF000000"/>
        <rFont val="Arial"/>
        <charset val="1"/>
      </rPr>
      <t xml:space="preserve"> Tasa de asignaturas evaluadas (Relación porcentual de asignaturas evaluadas sobre el total de asignaturas impartidas en las titulaciones oficiales de la Facultad de Ciencias). SUPRIMIDO POR LA CAIC_FC sesión de 19 de mayo de 2020.</t>
    </r>
  </si>
  <si>
    <r>
      <rPr>
        <b/>
        <sz val="12"/>
        <color rgb="FF000000"/>
        <rFont val="Calibri"/>
        <family val="2"/>
        <charset val="1"/>
      </rPr>
      <t>OBIN_ESD_002:</t>
    </r>
    <r>
      <rPr>
        <sz val="12"/>
        <color rgb="FF000000"/>
        <rFont val="Arial"/>
        <charset val="1"/>
      </rPr>
      <t xml:space="preserve"> Tasa de profesores encuestados. Relación porcentual del profesorado encuestado sobre el total del profesorado que ha impartido docencia en el Centro, en un curso dado. OBIN redefinido por la CAIC en sesión de 19 de mayo de 2020.</t>
    </r>
  </si>
  <si>
    <r>
      <rPr>
        <b/>
        <sz val="12"/>
        <color rgb="FF000000"/>
        <rFont val="Calibri"/>
        <family val="2"/>
        <charset val="1"/>
      </rPr>
      <t xml:space="preserve">OBIN_ESD_003: </t>
    </r>
    <r>
      <rPr>
        <sz val="12"/>
        <color rgb="FF000000"/>
        <rFont val="Arial"/>
        <charset val="1"/>
      </rPr>
      <t xml:space="preserve"> Número de incidencias registradas</t>
    </r>
  </si>
  <si>
    <t>CURSO 2014-15*</t>
  </si>
  <si>
    <t>CURSO         2015-2016</t>
  </si>
  <si>
    <t>CURSO   2016-2017</t>
  </si>
  <si>
    <t>CURSO 2017-2018</t>
  </si>
  <si>
    <t xml:space="preserve">nº </t>
  </si>
  <si>
    <t xml:space="preserve">total </t>
  </si>
  <si>
    <t>CURSO 2018-2019</t>
  </si>
  <si>
    <t>CURSO 2019-2020</t>
  </si>
  <si>
    <t xml:space="preserve">OBIN_ESD_001 (%) </t>
  </si>
  <si>
    <t>SUPRIMIDO</t>
  </si>
  <si>
    <t>OBIN_ESD_002 (%)</t>
  </si>
  <si>
    <t>OBIN_ESD_003</t>
  </si>
  <si>
    <t>*No se pasarón encuestas</t>
  </si>
  <si>
    <t>*voluntaria/ extraordinaria/  con 18 solicitudes</t>
  </si>
  <si>
    <r>
      <rPr>
        <b/>
        <sz val="9"/>
        <color rgb="FF000000"/>
        <rFont val="Calibri"/>
        <family val="2"/>
        <charset val="1"/>
      </rPr>
      <t>Se eliminan los datos de Satisfacción con la actuación docente (OBIN_SU-001) publicados por la UTEC</t>
    </r>
    <r>
      <rPr>
        <sz val="9"/>
        <color rgb="FF000000"/>
        <rFont val="Calibri"/>
        <family val="2"/>
        <charset val="1"/>
      </rPr>
      <t>. Decisión de la CAIC_FC en sesión 19 de mayo de 2020. Estos datos pueden consultarse en el espacio reservado para ello por la UTEC de la UEx.</t>
    </r>
  </si>
  <si>
    <r>
      <rPr>
        <b/>
        <sz val="12"/>
        <color rgb="FF000000"/>
        <rFont val="Calibri"/>
        <family val="2"/>
        <charset val="1"/>
      </rPr>
      <t>RESPONSABLE:</t>
    </r>
    <r>
      <rPr>
        <sz val="12"/>
        <color rgb="FF000000"/>
        <rFont val="Arial"/>
        <charset val="1"/>
      </rPr>
      <t xml:space="preserve"> decano</t>
    </r>
  </si>
  <si>
    <t xml:space="preserve">PROCEDIMIENTO DE EVALUACIÓN DE LA ACTIVIDAD DOCENTE DEL PROFESORADO EN EL CENTRO (PEPDIC). (PR/SO007). </t>
  </si>
  <si>
    <t>definición de obines (antes de 2016-17)</t>
  </si>
  <si>
    <r>
      <rPr>
        <b/>
        <sz val="12"/>
        <color rgb="FF000000"/>
        <rFont val="Calibri"/>
        <family val="2"/>
        <charset val="1"/>
      </rPr>
      <t>OBIN_ED_001:</t>
    </r>
    <r>
      <rPr>
        <sz val="12"/>
        <color rgb="FF000000"/>
        <rFont val="Arial"/>
        <charset val="1"/>
      </rPr>
      <t xml:space="preserve"> Tasa de profesores con informe anual positivo (Relación porcentual de profesores con docencia en el centro con informes anuales positivos respecto del total de profesores evaluados).</t>
    </r>
  </si>
  <si>
    <r>
      <rPr>
        <b/>
        <sz val="12"/>
        <color rgb="FF000000"/>
        <rFont val="Calibri"/>
        <family val="2"/>
        <charset val="1"/>
      </rPr>
      <t>OBIN_ED_002:</t>
    </r>
    <r>
      <rPr>
        <sz val="12"/>
        <color rgb="FF000000"/>
        <rFont val="Arial"/>
        <charset val="1"/>
      </rPr>
      <t xml:space="preserve"> Tasa de profesores con informe anual parcialmente negativo (relación porcentual de profesores con docencia en el centro con informes anuales parcialmente negativos respecto del total de `profesores evaluados).</t>
    </r>
  </si>
  <si>
    <r>
      <rPr>
        <b/>
        <sz val="12"/>
        <color rgb="FF000000"/>
        <rFont val="Calibri"/>
        <family val="2"/>
        <charset val="1"/>
      </rPr>
      <t>OBIN_ED_003:</t>
    </r>
    <r>
      <rPr>
        <sz val="12"/>
        <color rgb="FF000000"/>
        <rFont val="Arial"/>
        <charset val="1"/>
      </rPr>
      <t xml:space="preserve"> Tasa de profesores con informe anual negativo (relación porcentual de profesores con docencia en el centro con informes anuales negativos respecto del total de `profesores evaluados).</t>
    </r>
  </si>
  <si>
    <r>
      <rPr>
        <b/>
        <sz val="12"/>
        <color rgb="FF000000"/>
        <rFont val="Calibri"/>
        <family val="2"/>
        <charset val="1"/>
      </rPr>
      <t>OBIN_ED_004:</t>
    </r>
    <r>
      <rPr>
        <sz val="12"/>
        <color rgb="FF000000"/>
        <rFont val="Arial"/>
        <charset val="1"/>
      </rPr>
      <t xml:space="preserve"> Incumplimiento de obligaciones docentes (n º de incumplimientos de obligaciones docentes y % sobre el total de profesores con docencia en el centro) en:</t>
    </r>
  </si>
  <si>
    <t xml:space="preserve">         a) Entrega de planes docentes de asignaturas</t>
  </si>
  <si>
    <t xml:space="preserve">         b) Validación de planes docentes de asignaturas</t>
  </si>
  <si>
    <t xml:space="preserve">         c) Asistencia a clase</t>
  </si>
  <si>
    <t xml:space="preserve">         d) Cumplimiento de horarios de tutorías</t>
  </si>
  <si>
    <t xml:space="preserve">         e) Cumplimiento de normativas</t>
  </si>
  <si>
    <t xml:space="preserve">          f) Entrega de actas de las asignaturas</t>
  </si>
  <si>
    <t>Nueva definición de obines (2016-17)</t>
  </si>
  <si>
    <r>
      <rPr>
        <b/>
        <sz val="12"/>
        <color rgb="FF000000"/>
        <rFont val="Calibri"/>
        <family val="2"/>
        <charset val="1"/>
      </rPr>
      <t>OBIN_ED_002:</t>
    </r>
    <r>
      <rPr>
        <sz val="12"/>
        <color rgb="FF000000"/>
        <rFont val="Arial"/>
        <charset val="1"/>
      </rPr>
      <t xml:space="preserve"> Tasa de profesores con incumplimiento total o parcial de sus obligaciones docentes (Relación porcentual de profesores con docencia en el centro con informes de incumplimiento total o parcial de sus obligaciones docentes).</t>
    </r>
  </si>
  <si>
    <r>
      <rPr>
        <b/>
        <sz val="12"/>
        <color rgb="FF000000"/>
        <rFont val="Calibri"/>
        <family val="2"/>
        <charset val="1"/>
      </rPr>
      <t>OBIN_ED_003:</t>
    </r>
    <r>
      <rPr>
        <sz val="12"/>
        <color rgb="FF000000"/>
        <rFont val="Arial"/>
        <charset val="1"/>
      </rPr>
      <t xml:space="preserve"> Tasa de profesores con tasas de resultados inadecuadas (Relación porcentual de profesores con docencia en el centro tasas de resultados  inadecuadas).</t>
    </r>
  </si>
  <si>
    <r>
      <rPr>
        <b/>
        <sz val="12"/>
        <color rgb="FF000000"/>
        <rFont val="Calibri"/>
        <family val="2"/>
        <charset val="1"/>
      </rPr>
      <t>OBIN_ED_004:</t>
    </r>
    <r>
      <rPr>
        <sz val="12"/>
        <color rgb="FF000000"/>
        <rFont val="Arial"/>
        <charset val="1"/>
      </rPr>
      <t xml:space="preserve"> Tasa de profesores que participan en actividades complementarias de formación (que no forman parte del encargo docente)</t>
    </r>
  </si>
  <si>
    <t>Obines definidos antes del curso 2016-17</t>
  </si>
  <si>
    <t>A partir del curso 2016-17 cambia la definición de los obines</t>
  </si>
  <si>
    <t>2018-19
Docentia (P/ES002_D011) 2019</t>
  </si>
  <si>
    <t>2019-20
Docentia (P/ES002_D011) 2020</t>
  </si>
  <si>
    <t>Fac. Ciencias</t>
  </si>
  <si>
    <t>UEX</t>
  </si>
  <si>
    <t>PENDIENTE REALIZAR</t>
  </si>
  <si>
    <t>PROFESORADO
SENIOR FC</t>
  </si>
  <si>
    <t>PROFESORADO 
NOVEL FC</t>
  </si>
  <si>
    <t>PROFESORADO
SENIOR</t>
  </si>
  <si>
    <t>PROFESORADO 
NOVEL</t>
  </si>
  <si>
    <t>Número de profesores evaluados *</t>
  </si>
  <si>
    <r>
      <rPr>
        <b/>
        <sz val="12"/>
        <color rgb="FFC00000"/>
        <rFont val="Calibri"/>
        <family val="2"/>
        <charset val="1"/>
      </rPr>
      <t xml:space="preserve">Número de profesores evaluados *
</t>
    </r>
    <r>
      <rPr>
        <b/>
        <sz val="10"/>
        <color rgb="FFC00000"/>
        <rFont val="Calibri (Cuerpo)"/>
        <charset val="1"/>
      </rPr>
      <t>* Datos tomados del informe DOCENTIA_UEx (P/ES002_D011)</t>
    </r>
  </si>
  <si>
    <t>% de profesores que obtienen el nivel “no favorable”</t>
  </si>
  <si>
    <t>% de profesores que obtienen el nivel “favorable”</t>
  </si>
  <si>
    <t>% de profesores que obtienen el nivel “bueno”</t>
  </si>
  <si>
    <t>% de profesores que obtienen el nivel “destacado”</t>
  </si>
  <si>
    <t>OBIN_ED_001 (%)</t>
  </si>
  <si>
    <r>
      <rPr>
        <b/>
        <sz val="12"/>
        <color rgb="FF000000"/>
        <rFont val="Calibri"/>
        <family val="2"/>
        <charset val="1"/>
      </rPr>
      <t>OBIN_ED_001</t>
    </r>
    <r>
      <rPr>
        <sz val="12"/>
        <color rgb="FF000000"/>
        <rFont val="Calibri"/>
        <family val="2"/>
        <charset val="1"/>
      </rPr>
      <t>%</t>
    </r>
  </si>
  <si>
    <t>total de profesores con docencia en el centro. 
Tabla 1 UTEC para informe anual titulaciones</t>
  </si>
  <si>
    <t>OBIN_ED_002 (desglose)</t>
  </si>
  <si>
    <t>Nº incumplimientos</t>
  </si>
  <si>
    <r>
      <rPr>
        <b/>
        <sz val="10"/>
        <color rgb="FF000000"/>
        <rFont val="Calibri"/>
        <family val="2"/>
        <charset val="1"/>
      </rPr>
      <t>a) Entrega de planes docentes de asignaturas.</t>
    </r>
    <r>
      <rPr>
        <b/>
        <sz val="8"/>
        <color rgb="FF000000"/>
        <rFont val="Calibri (Cuerpo)"/>
        <charset val="1"/>
      </rPr>
      <t xml:space="preserve"> (PR/SO007_D001)</t>
    </r>
  </si>
  <si>
    <r>
      <rPr>
        <b/>
        <sz val="10"/>
        <color rgb="FF000000"/>
        <rFont val="Calibri"/>
        <family val="2"/>
        <charset val="1"/>
      </rPr>
      <t xml:space="preserve">b) Validación de planes docentes de asignaturas. </t>
    </r>
    <r>
      <rPr>
        <b/>
        <sz val="8"/>
        <color rgb="FF000000"/>
        <rFont val="Calibri (Cuerpo)"/>
        <charset val="1"/>
      </rPr>
      <t>(PR/SO007_D001)</t>
    </r>
  </si>
  <si>
    <r>
      <rPr>
        <b/>
        <sz val="10"/>
        <color rgb="FF000000"/>
        <rFont val="Calibri"/>
        <family val="2"/>
        <charset val="1"/>
      </rPr>
      <t xml:space="preserve">c) Asistencia a clase.  </t>
    </r>
    <r>
      <rPr>
        <b/>
        <sz val="8"/>
        <color rgb="FF000000"/>
        <rFont val="Calibri (Cuerpo)"/>
        <charset val="1"/>
      </rPr>
      <t>(PR/SO007_D003)</t>
    </r>
  </si>
  <si>
    <r>
      <rPr>
        <b/>
        <sz val="10"/>
        <color rgb="FF000000"/>
        <rFont val="Calibri"/>
        <family val="2"/>
        <charset val="1"/>
      </rPr>
      <t xml:space="preserve">d) Cumplimiento de horarios de tutorías. </t>
    </r>
    <r>
      <rPr>
        <b/>
        <sz val="8"/>
        <color rgb="FF000000"/>
        <rFont val="Calibri (Cuerpo)"/>
        <charset val="1"/>
      </rPr>
      <t xml:space="preserve"> (PR/SO007_D005)</t>
    </r>
  </si>
  <si>
    <r>
      <rPr>
        <b/>
        <sz val="10"/>
        <color rgb="FF000000"/>
        <rFont val="Calibri"/>
        <family val="2"/>
        <charset val="1"/>
      </rPr>
      <t xml:space="preserve">e) Cumplimiento de normativas.  </t>
    </r>
    <r>
      <rPr>
        <b/>
        <sz val="8"/>
        <color rgb="FF000000"/>
        <rFont val="Calibri (Cuerpo)"/>
        <charset val="1"/>
      </rPr>
      <t>(PR/SO007_D005)</t>
    </r>
  </si>
  <si>
    <r>
      <rPr>
        <b/>
        <sz val="10"/>
        <color rgb="FF000000"/>
        <rFont val="Calibri"/>
        <family val="2"/>
        <charset val="1"/>
      </rPr>
      <t xml:space="preserve">f) Entrega de actas de las asignaturas.  </t>
    </r>
    <r>
      <rPr>
        <b/>
        <sz val="8"/>
        <color rgb="FF000000"/>
        <rFont val="Calibri (Cuerpo)"/>
        <charset val="1"/>
      </rPr>
      <t>(PR/SO007_D002)</t>
    </r>
  </si>
  <si>
    <t>OBIN_ED_002 (%)</t>
  </si>
  <si>
    <t>¿?</t>
  </si>
  <si>
    <t>OBIN_ED_002</t>
  </si>
  <si>
    <t>Listado facilitado por la UTEC para informe académico de Centro</t>
  </si>
  <si>
    <t xml:space="preserve">Nº Profesores con tasas de éxito y abandono adecuadas </t>
  </si>
  <si>
    <t xml:space="preserve">Nº Profesores con tasas de éxito y abandono NO adecuadas </t>
  </si>
  <si>
    <t>OBIN_ED_003 (%)</t>
  </si>
  <si>
    <t>OBIN_ED_003</t>
  </si>
  <si>
    <t xml:space="preserve">* DATOS UTEC: Indicadores de la evaluación periódica obligatoria de todo el profesorado </t>
  </si>
  <si>
    <t>2 prof. Pendientes de evaluar</t>
  </si>
  <si>
    <t xml:space="preserve">Nº Profesores que participan en actividades complementarias </t>
  </si>
  <si>
    <t>OBIN_ED_004</t>
  </si>
  <si>
    <t>total de profesores con docencia en el centro</t>
  </si>
  <si>
    <t>OBIN_ED_004:</t>
  </si>
  <si>
    <t xml:space="preserve">a) Entrega de planes docentes de asignaturas. </t>
  </si>
  <si>
    <t>b) Validación de planes docentes de asignaturas</t>
  </si>
  <si>
    <t xml:space="preserve">c) Asistencia a clase. </t>
  </si>
  <si>
    <t xml:space="preserve">d) Cumplimiento de horarios de tutorías. </t>
  </si>
  <si>
    <t xml:space="preserve">e) Cumplimiento de normativas. </t>
  </si>
  <si>
    <t>f) Entrega de actas de las asignaturas.</t>
  </si>
  <si>
    <t>** DATOS FACULTAD DE CIENCIAS</t>
  </si>
  <si>
    <r>
      <rPr>
        <b/>
        <sz val="12"/>
        <color rgb="FF000000"/>
        <rFont val="Calibri"/>
        <family val="2"/>
        <charset val="1"/>
      </rPr>
      <t>RESPONSABLE:</t>
    </r>
    <r>
      <rPr>
        <sz val="12"/>
        <color rgb="FF000000"/>
        <rFont val="Calibri"/>
        <family val="2"/>
        <charset val="1"/>
      </rPr>
      <t xml:space="preserve"> Secretario académico del Centro.</t>
    </r>
  </si>
  <si>
    <t>ACTUALIZADO 18 ENERO 2021</t>
  </si>
  <si>
    <t>PROCEDIMIENTO DE CONTROL DE LA DOCUMENTACIÓN Y REGISTRO (PRCDR) (PR/SO008)</t>
  </si>
  <si>
    <r>
      <rPr>
        <b/>
        <sz val="12"/>
        <color rgb="FF000000"/>
        <rFont val="Calibri"/>
        <family val="2"/>
        <charset val="1"/>
      </rPr>
      <t>OBIN_CDR_001</t>
    </r>
    <r>
      <rPr>
        <sz val="12"/>
        <color rgb="FF000000"/>
        <rFont val="Calibri"/>
        <family val="2"/>
        <charset val="1"/>
      </rPr>
      <t>: Actualización del registro. ¿Se mantiene actualizado el archivo del manual de calidad? Si/No</t>
    </r>
  </si>
  <si>
    <r>
      <rPr>
        <b/>
        <sz val="12"/>
        <color rgb="FF000000"/>
        <rFont val="Calibri"/>
        <family val="2"/>
        <charset val="1"/>
      </rPr>
      <t>OBIN_CDR_002:</t>
    </r>
    <r>
      <rPr>
        <sz val="12"/>
        <color rgb="FF000000"/>
        <rFont val="Calibri"/>
        <family val="2"/>
        <charset val="1"/>
      </rPr>
      <t xml:space="preserve"> Actualización del archivo de Política y Objetivos de Calidad. ¿Se mantiene actualizado el archivo de la Política y Objetivos de Calidad? Si/No</t>
    </r>
  </si>
  <si>
    <r>
      <rPr>
        <b/>
        <sz val="12"/>
        <color rgb="FF000000"/>
        <rFont val="Calibri"/>
        <family val="2"/>
        <charset val="1"/>
      </rPr>
      <t>OBIN_CDR_003</t>
    </r>
    <r>
      <rPr>
        <sz val="12"/>
        <color rgb="FF000000"/>
        <rFont val="Calibri"/>
        <family val="2"/>
        <charset val="1"/>
      </rPr>
      <t>: Archivo de Procesos y Procedimientos. ¿Se mantiene actualizado el archivo de los procesos y procedimientos? Si/No</t>
    </r>
  </si>
  <si>
    <r>
      <rPr>
        <b/>
        <sz val="12"/>
        <color rgb="FF000000"/>
        <rFont val="Calibri"/>
        <family val="2"/>
        <charset val="1"/>
      </rPr>
      <t>OBIN_CDR_004:</t>
    </r>
    <r>
      <rPr>
        <sz val="12"/>
        <color rgb="FF000000"/>
        <rFont val="Calibri"/>
        <family val="2"/>
        <charset val="1"/>
      </rPr>
      <t xml:space="preserve"> Actualización de la Composición de las CCTs. ¿Se mantiene actualizada la lista de composición de las Comisiones de Calidad? Si/No</t>
    </r>
  </si>
  <si>
    <r>
      <rPr>
        <b/>
        <sz val="12"/>
        <color rgb="FF000000"/>
        <rFont val="Calibri"/>
        <family val="2"/>
        <charset val="1"/>
      </rPr>
      <t>OBIN_CDR_005:</t>
    </r>
    <r>
      <rPr>
        <sz val="12"/>
        <color rgb="FF000000"/>
        <rFont val="Calibri"/>
        <family val="2"/>
        <charset val="1"/>
      </rPr>
      <t xml:space="preserve"> Actualización del archivo de Actas e Informes de las Comisiones de Calidad. ¿Se mantiene actualizado el archivo de actas e informes de las Comisiones de Calidad? Si/No</t>
    </r>
  </si>
  <si>
    <r>
      <rPr>
        <b/>
        <sz val="12"/>
        <color rgb="FF000000"/>
        <rFont val="Calibri"/>
        <family val="2"/>
        <charset val="1"/>
      </rPr>
      <t>OBIN_CDR_006:</t>
    </r>
    <r>
      <rPr>
        <sz val="12"/>
        <color rgb="FF000000"/>
        <rFont val="Calibri"/>
        <family val="2"/>
        <charset val="1"/>
      </rPr>
      <t xml:space="preserve"> Tasa de documentos de Procesos y Procedimientos archivados. Relación entre el número de documentos de los procesos y procedimientos archivados y los que se esperan si la implantación del SGIC fuese completa</t>
    </r>
  </si>
  <si>
    <t>OBIN_CDR_001 (Si/No)</t>
  </si>
  <si>
    <t>OBIN_CDR_002 (Si/No)</t>
  </si>
  <si>
    <t>OBIN_CDR_003 (Si/No)</t>
  </si>
  <si>
    <t>OBIN_CDR_004 (Si/No)</t>
  </si>
  <si>
    <r>
      <rPr>
        <b/>
        <sz val="10"/>
        <color rgb="FF000000"/>
        <rFont val="Calibri"/>
        <family val="2"/>
        <charset val="1"/>
      </rPr>
      <t>OBIN_CDR_005</t>
    </r>
    <r>
      <rPr>
        <sz val="10"/>
        <color rgb="FF000000"/>
        <rFont val="Calibri"/>
        <family val="2"/>
        <charset val="1"/>
      </rPr>
      <t xml:space="preserve"> (Si/No)</t>
    </r>
  </si>
  <si>
    <t>NO</t>
  </si>
  <si>
    <t>OBIN_CDR_006 %</t>
  </si>
  <si>
    <r>
      <rPr>
        <b/>
        <sz val="12"/>
        <color rgb="FF000000"/>
        <rFont val="Calibri"/>
        <family val="2"/>
        <charset val="1"/>
      </rPr>
      <t>RESPONSABLE:</t>
    </r>
    <r>
      <rPr>
        <sz val="12"/>
        <color rgb="FF000000"/>
        <rFont val="Calibri"/>
        <family val="2"/>
        <charset val="1"/>
      </rPr>
      <t xml:space="preserve"> responsable de calidad del Centro.</t>
    </r>
  </si>
  <si>
    <t>ACTUALIZADO 30 NOVIEMBRE 2020</t>
  </si>
  <si>
    <t>PROCEDIMIENTO DE CREACIÓN Y RENOVACIÓN DE LAS CCT (PRCCT). (PR/SO009)</t>
  </si>
  <si>
    <r>
      <rPr>
        <b/>
        <sz val="12"/>
        <color rgb="FF000000"/>
        <rFont val="Calibri"/>
        <family val="2"/>
        <charset val="1"/>
      </rPr>
      <t>OBIN_CCT_001</t>
    </r>
    <r>
      <rPr>
        <sz val="12"/>
        <color rgb="FF000000"/>
        <rFont val="Calibri"/>
        <family val="2"/>
        <charset val="1"/>
      </rPr>
      <t>: Actualización de la hoja de control de miembros de las CCTs. ¿Se mantiene actualizada la Hoja de Control de Miembros de CCT? Si/No</t>
    </r>
  </si>
  <si>
    <r>
      <rPr>
        <b/>
        <sz val="12"/>
        <color rgb="FF000000"/>
        <rFont val="Calibri"/>
        <family val="2"/>
        <charset val="1"/>
      </rPr>
      <t>OBIN_CCT_002</t>
    </r>
    <r>
      <rPr>
        <sz val="12"/>
        <color rgb="FF000000"/>
        <rFont val="Calibri"/>
        <family val="2"/>
        <charset val="1"/>
      </rPr>
      <t>: Tasa de miembros que forman parte de las CCTs. ¿Están conformadas las CCT con el número máximo de representantes posible? Si/No/¿Por qué?</t>
    </r>
  </si>
  <si>
    <t>OBIN_CCT_001 (SI/NO)</t>
  </si>
  <si>
    <t>OBIN_CCT_002</t>
  </si>
  <si>
    <t>NO, Porque falta:</t>
  </si>
  <si>
    <t>1 estudiante</t>
  </si>
  <si>
    <t xml:space="preserve">NO </t>
  </si>
  <si>
    <t xml:space="preserve"> 2 estudiantes y el PAS*</t>
  </si>
  <si>
    <t>2 estudiantes</t>
  </si>
  <si>
    <t>Renovar dos estudiantes y el PAS</t>
  </si>
  <si>
    <t>2 estudiantes</t>
  </si>
  <si>
    <t>El PAS y Renovar 1 estudiante</t>
  </si>
  <si>
    <t>El PAS</t>
  </si>
  <si>
    <t>1 profesor</t>
  </si>
  <si>
    <t>1 profesor, 1 estudiante</t>
  </si>
  <si>
    <t>2 profesores</t>
  </si>
  <si>
    <t>1 profesor y el PAS</t>
  </si>
  <si>
    <t>Renovación del PAS</t>
  </si>
  <si>
    <t>1 estudiante y 1 profesor</t>
  </si>
  <si>
    <t xml:space="preserve">El PAS y Renovar dos estudiantes  </t>
  </si>
  <si>
    <t>2 estudiantes y 1 profesor</t>
  </si>
  <si>
    <t xml:space="preserve"> 1 estudiante </t>
  </si>
  <si>
    <t xml:space="preserve">Máster Univ. en Contaminación Ambiental </t>
  </si>
  <si>
    <t xml:space="preserve">NO* </t>
  </si>
  <si>
    <t xml:space="preserve"> 1 profesor, 2 estudiantes y el PAS</t>
  </si>
  <si>
    <t>NO*</t>
  </si>
  <si>
    <t xml:space="preserve"> 2 estudiantes y el PAS</t>
  </si>
  <si>
    <t>NO *</t>
  </si>
  <si>
    <t>Máster Univ. en Formación del Profesorado en Enseñanza Secundaria</t>
  </si>
  <si>
    <t xml:space="preserve"> 1 estudiante y el PAS y la renovación de 1 estudiante</t>
  </si>
  <si>
    <t xml:space="preserve"> 1 estudiante y el PAS</t>
  </si>
  <si>
    <t xml:space="preserve"> 2 estudiante y el PAS</t>
  </si>
  <si>
    <t xml:space="preserve"> 2 estudiantes </t>
  </si>
  <si>
    <t xml:space="preserve"> 2 estudiantes</t>
  </si>
  <si>
    <t>Máster Univ. en Ingeniería Química</t>
  </si>
  <si>
    <t xml:space="preserve"> 1 profesor, 2 estudiantes y el PAS *</t>
  </si>
  <si>
    <t xml:space="preserve">1 estudiante y el PAS </t>
  </si>
  <si>
    <t xml:space="preserve"> 2 estudiantes y la renovación del PAS</t>
  </si>
  <si>
    <t>* No hubo estudiantes en el curso 13/14 porque estos titulos se han implantado en el curso 14/15.</t>
  </si>
  <si>
    <t>* Este máster no se ha ofertado. Se mantiene la CCT aunque no se renueva.</t>
  </si>
  <si>
    <t>* Estos másteres no se ofertaron  Se mantiene la CCT aunque no se renueva.</t>
  </si>
  <si>
    <t>* Estos másteres no se ofertaron  Se mantiene la CCT aunque no se renueva.               ** En sesión de Junta de Facultad de 2 de noviembre de 2017 se decidió cesar a todos los miembros de la CCT debido al proceso de extinción de este título.</t>
  </si>
  <si>
    <t>* Este máster no se ofertó  Se mantiene la CCT aunque no se renueva.</t>
  </si>
  <si>
    <t>* Este máster no se ofertó  Se mantiene la CCT aunque no se renueva</t>
  </si>
  <si>
    <r>
      <rPr>
        <b/>
        <sz val="11"/>
        <rFont val="Calibri"/>
        <family val="2"/>
        <charset val="1"/>
      </rPr>
      <t>RESPONSABLE:</t>
    </r>
    <r>
      <rPr>
        <sz val="11"/>
        <rFont val="Calibri"/>
        <family val="2"/>
        <charset val="1"/>
      </rPr>
      <t xml:space="preserve"> responsable de calidad del Centro.Actualizado 19/Noviembre/2020</t>
    </r>
  </si>
  <si>
    <t>PROCEDIMIENTO DE ELABORACIÓN Y PUBLICACIÓN DE INDICADORES DEL SGIC DE LA FACULTAD DE CIENCIAS DE LA UEx (PRIND). (PR/SO010)</t>
  </si>
  <si>
    <r>
      <rPr>
        <b/>
        <sz val="12"/>
        <color rgb="FF000000"/>
        <rFont val="Calibri"/>
        <family val="2"/>
        <charset val="1"/>
      </rPr>
      <t>OBIN_IND_001: Número de indicadores del Catálogo de indicadores.</t>
    </r>
    <r>
      <rPr>
        <sz val="12"/>
        <color rgb="FF000000"/>
        <rFont val="Calibri"/>
        <family val="2"/>
        <charset val="1"/>
      </rPr>
      <t xml:space="preserve"> Nº total absoluto de indicadores contenidos en el catálogo.</t>
    </r>
  </si>
  <si>
    <r>
      <rPr>
        <b/>
        <sz val="12"/>
        <color rgb="FF000000"/>
        <rFont val="Calibri"/>
        <family val="2"/>
        <charset val="1"/>
      </rPr>
      <t xml:space="preserve">OBIN_IND_002: Porcentaje de indicadores del Catálogo de indicadores suministrados por la UTEC. </t>
    </r>
    <r>
      <rPr>
        <sz val="12"/>
        <color rgb="FF000000"/>
        <rFont val="Calibri"/>
        <family val="2"/>
        <charset val="1"/>
      </rPr>
      <t>Porcentaje de indicadores calculados por la UTEC en relación al número total de indicadores del catálogo de indicadores de este procedimiento.</t>
    </r>
  </si>
  <si>
    <r>
      <rPr>
        <b/>
        <sz val="12"/>
        <color rgb="FF000000"/>
        <rFont val="Calibri"/>
        <family val="2"/>
        <charset val="1"/>
      </rPr>
      <t xml:space="preserve">OBIN_IND_003: Para cada curso, porcentaje de indicadores del catálogo de indicadores que tienen un resultado en el documento de indicadores. </t>
    </r>
    <r>
      <rPr>
        <sz val="12"/>
        <color rgb="FF000000"/>
        <rFont val="Calibri"/>
        <family val="2"/>
        <charset val="1"/>
      </rPr>
      <t>Porcentaje de indicadores que expresan un resultado respecto del número total de indicadores del catálogo de indicadores de este procedimiento.</t>
    </r>
  </si>
  <si>
    <t>PROCEDIMIENTO</t>
  </si>
  <si>
    <t>Nº INDICADORES</t>
  </si>
  <si>
    <t>P/CL001</t>
  </si>
  <si>
    <t>PDAPF</t>
  </si>
  <si>
    <t>MOV FC</t>
  </si>
  <si>
    <t>PSE</t>
  </si>
  <si>
    <t>P/SO004</t>
  </si>
  <si>
    <t>PQSF</t>
  </si>
  <si>
    <t>P/ES004</t>
  </si>
  <si>
    <t>POC</t>
  </si>
  <si>
    <t>P/ES005</t>
  </si>
  <si>
    <t>PAR</t>
  </si>
  <si>
    <t>PPIT</t>
  </si>
  <si>
    <t>PSIT</t>
  </si>
  <si>
    <t>PCOE</t>
  </si>
  <si>
    <t>POE</t>
  </si>
  <si>
    <t>PPE</t>
  </si>
  <si>
    <t>P/CL012</t>
  </si>
  <si>
    <t>PRE</t>
  </si>
  <si>
    <t>PTFT</t>
  </si>
  <si>
    <t>PRC</t>
  </si>
  <si>
    <t>PR/CL004</t>
  </si>
  <si>
    <t>PRHYC</t>
  </si>
  <si>
    <t>PRMSC</t>
  </si>
  <si>
    <t>PR/SO005</t>
  </si>
  <si>
    <t>PREMEC</t>
  </si>
  <si>
    <t>PESDC</t>
  </si>
  <si>
    <t>PEPDIC</t>
  </si>
  <si>
    <t>PR/SO008</t>
  </si>
  <si>
    <t>PRCDR</t>
  </si>
  <si>
    <t>PRCCT</t>
  </si>
  <si>
    <t>IND</t>
  </si>
  <si>
    <t xml:space="preserve">- </t>
  </si>
  <si>
    <t>Total</t>
  </si>
  <si>
    <t>PR_SO003</t>
  </si>
  <si>
    <t>PROBIN UTEC</t>
  </si>
  <si>
    <t>PR_SO002</t>
  </si>
  <si>
    <t>PRESD UTEC</t>
  </si>
  <si>
    <t>P/CL002</t>
  </si>
  <si>
    <t>PCE UTEC</t>
  </si>
  <si>
    <t>MOV UTEC</t>
  </si>
  <si>
    <t>PR/SO001</t>
  </si>
  <si>
    <t>IL UTEC</t>
  </si>
  <si>
    <t>OBIN_IND_001</t>
  </si>
  <si>
    <t>OBIN_IND_002</t>
  </si>
  <si>
    <t xml:space="preserve">OBIN_IND_003 </t>
  </si>
  <si>
    <t>Nota:El procedimiento PR/ES001 ha sido eliminado en la 5 edición de la memoria de Calidad del Centro aprobada el 28/06/2019)</t>
  </si>
  <si>
    <t xml:space="preserve">Nota: En Comisión de Calidad de la Facultad de Ciencias se aprobó el nuevo catálogo de indicadores con fecha 19 de mayo de 2020. Del catálogo anterior se eliminaron los indicadores correspondientes a una serie de procesos de gestión centralizada que elabora y publica la UTEC y cuyos indicadores pueden encontrarse plenamente actuializados en la dirección: https://www.unex.es/organizacion/servicios-universitarios/unidades/utec/funciones/estadisticas-e-indicadores-universitarios . Los procedimientos eliminados son: 1) PR SO003 PROBIN- Procedimiento de elaboración y Publicación del Observatorio de Indicadores. (OBIN_RA001 a 0010). 2) PR SO002 PRESD - Procedimiento de encuestas de satisfacción con las titulaciones oficiales (OBIN SU001 a SU006). 3) P CL002 PCE- Proceso de Captación de Estudiantes (OBIN DU001 a DU0014 y PA004). 4) Proceso de Movilidad de Estudiantes (Parcialmente). Se eliminan OBINES responsabilidad de la UTEC: OBIN_PA008 a PA009, OBIN DU009 DU010 y DU016). El procedimiento PR/ES001 ha sido eliminado en la 5 edición de la memoria de Calidad del Centro aprobada el 28/06/2019). </t>
  </si>
  <si>
    <t>ACTUALIZADO: 21/01/2021 - Responsable de Calidad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</si>
</sst>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 %"/>
    <numFmt numFmtId="166" formatCode="0.0%"/>
    <numFmt numFmtId="167" formatCode="0\ %"/>
  </numFmts>
  <fonts count="62" x14ac:knownFonts="1">
    <font>
      <sz val="12"/>
      <color rgb="FF000000"/>
      <name val="Arial"/>
      <charset val="1"/>
    </font>
    <font>
      <u/>
      <sz val="11"/>
      <color rgb="FF0000FF"/>
      <name val="Calibri"/>
      <family val="2"/>
      <charset val="1"/>
    </font>
    <font>
      <sz val="12"/>
      <color rgb="FF000000"/>
      <name val="Arial"/>
      <family val="2"/>
      <charset val="1"/>
    </font>
    <font>
      <sz val="12"/>
      <color rgb="FF000000"/>
      <name val="Calibri"/>
      <family val="2"/>
      <charset val="1"/>
    </font>
    <font>
      <sz val="11"/>
      <color rgb="FF000000"/>
      <name val="Calibri"/>
      <family val="2"/>
      <charset val="1"/>
    </font>
    <font>
      <b/>
      <sz val="14"/>
      <color rgb="FF000000"/>
      <name val="Arial"/>
      <family val="2"/>
      <charset val="1"/>
    </font>
    <font>
      <b/>
      <sz val="11"/>
      <color rgb="FF000000"/>
      <name val="Calibri"/>
      <family val="2"/>
      <charset val="1"/>
    </font>
    <font>
      <b/>
      <sz val="14"/>
      <color rgb="FF000000"/>
      <name val="Calibri"/>
      <family val="2"/>
      <charset val="1"/>
    </font>
    <font>
      <b/>
      <sz val="11"/>
      <color rgb="FFFF0000"/>
      <name val="Calibri"/>
      <family val="2"/>
      <charset val="1"/>
    </font>
    <font>
      <u/>
      <sz val="11"/>
      <color rgb="FF0000FF"/>
      <name val="Arial"/>
      <family val="2"/>
      <charset val="1"/>
    </font>
    <font>
      <sz val="12"/>
      <color rgb="FFBFBFBF"/>
      <name val="Calibri"/>
      <family val="2"/>
      <charset val="1"/>
    </font>
    <font>
      <u/>
      <sz val="12"/>
      <color rgb="FF0000FF"/>
      <name val="Arial"/>
      <family val="2"/>
      <charset val="1"/>
    </font>
    <font>
      <sz val="12"/>
      <color rgb="FFBFBFBF"/>
      <name val="Arial"/>
      <family val="2"/>
      <charset val="1"/>
    </font>
    <font>
      <sz val="11"/>
      <color rgb="FFBFBFBF"/>
      <name val="Calibri"/>
      <family val="2"/>
      <charset val="1"/>
    </font>
    <font>
      <sz val="11"/>
      <color rgb="FF7F7F7F"/>
      <name val="Arial"/>
      <family val="2"/>
      <charset val="1"/>
    </font>
    <font>
      <sz val="12"/>
      <color rgb="FF7F807C"/>
      <name val="Arial"/>
      <family val="2"/>
      <charset val="1"/>
    </font>
    <font>
      <sz val="11"/>
      <color rgb="FF7F807C"/>
      <name val="Calibri"/>
      <family val="2"/>
      <charset val="1"/>
    </font>
    <font>
      <sz val="11"/>
      <color rgb="FF7F7F7F"/>
      <name val="Calibri"/>
      <family val="2"/>
      <charset val="1"/>
    </font>
    <font>
      <b/>
      <sz val="12"/>
      <name val="Arial"/>
      <family val="2"/>
      <charset val="1"/>
    </font>
    <font>
      <sz val="12"/>
      <color rgb="FF0E4AFB"/>
      <name val="Calibri"/>
      <family val="2"/>
      <charset val="1"/>
    </font>
    <font>
      <b/>
      <sz val="12"/>
      <color rgb="FF000000"/>
      <name val="Calibri"/>
      <family val="2"/>
      <charset val="1"/>
    </font>
    <font>
      <sz val="10"/>
      <color rgb="FF000000"/>
      <name val="Calibri"/>
      <family val="2"/>
      <charset val="1"/>
    </font>
    <font>
      <b/>
      <sz val="10"/>
      <color rgb="FF000000"/>
      <name val="Calibri"/>
      <family val="2"/>
      <charset val="1"/>
    </font>
    <font>
      <b/>
      <sz val="8"/>
      <color rgb="FF000000"/>
      <name val="Calibri"/>
      <family val="2"/>
      <charset val="1"/>
    </font>
    <font>
      <sz val="8"/>
      <color rgb="FF000000"/>
      <name val="Calibri"/>
      <family val="2"/>
      <charset val="1"/>
    </font>
    <font>
      <u/>
      <sz val="11"/>
      <color rgb="FF0000FF"/>
      <name val="Arial"/>
      <charset val="1"/>
    </font>
    <font>
      <sz val="12"/>
      <color rgb="FF000000"/>
      <name val="Calibri"/>
      <charset val="1"/>
    </font>
    <font>
      <sz val="12"/>
      <color rgb="FF0E4AFB"/>
      <name val="Calibri"/>
      <charset val="1"/>
    </font>
    <font>
      <b/>
      <sz val="12"/>
      <color rgb="FF000000"/>
      <name val="Calibri"/>
      <charset val="1"/>
    </font>
    <font>
      <sz val="12"/>
      <color rgb="FFFF0000"/>
      <name val="Calibri"/>
      <charset val="1"/>
    </font>
    <font>
      <b/>
      <sz val="16"/>
      <color rgb="FF000000"/>
      <name val="Calibri"/>
      <charset val="1"/>
    </font>
    <font>
      <b/>
      <sz val="18"/>
      <color rgb="FF000000"/>
      <name val="Calibri"/>
      <charset val="1"/>
    </font>
    <font>
      <b/>
      <sz val="11"/>
      <color rgb="FF000000"/>
      <name val="Arial Narrow"/>
      <charset val="1"/>
    </font>
    <font>
      <sz val="11"/>
      <color rgb="FF000000"/>
      <name val="Arial Narrow"/>
      <charset val="1"/>
    </font>
    <font>
      <b/>
      <sz val="11"/>
      <color rgb="FFFFFFFF"/>
      <name val="Arial Narrow"/>
      <charset val="1"/>
    </font>
    <font>
      <sz val="12"/>
      <color rgb="FFFFFFFF"/>
      <name val="Calibri"/>
      <charset val="1"/>
    </font>
    <font>
      <b/>
      <sz val="12"/>
      <color rgb="FFFF0000"/>
      <name val="Calibri"/>
      <family val="2"/>
      <charset val="1"/>
    </font>
    <font>
      <b/>
      <sz val="12"/>
      <name val="Calibri"/>
      <family val="2"/>
      <charset val="1"/>
    </font>
    <font>
      <sz val="12"/>
      <name val="Calibri"/>
      <family val="2"/>
      <charset val="1"/>
    </font>
    <font>
      <sz val="16"/>
      <color rgb="FF000000"/>
      <name val="Arial"/>
      <family val="2"/>
      <charset val="1"/>
    </font>
    <font>
      <b/>
      <sz val="16"/>
      <color rgb="FF000000"/>
      <name val="Calibri"/>
      <family val="2"/>
      <charset val="1"/>
    </font>
    <font>
      <sz val="12"/>
      <color rgb="FFFF0000"/>
      <name val="Calibri"/>
      <family val="2"/>
      <charset val="1"/>
    </font>
    <font>
      <b/>
      <sz val="18"/>
      <color rgb="FF000000"/>
      <name val="Calibri"/>
      <family val="2"/>
      <charset val="1"/>
    </font>
    <font>
      <sz val="12"/>
      <color rgb="FFC00000"/>
      <name val="Calibri"/>
      <family val="2"/>
      <charset val="1"/>
    </font>
    <font>
      <sz val="10"/>
      <color rgb="FF000000"/>
      <name val="Arial"/>
      <family val="2"/>
      <charset val="1"/>
    </font>
    <font>
      <b/>
      <sz val="12"/>
      <color rgb="FFC00000"/>
      <name val="Calibri"/>
      <family val="2"/>
      <charset val="1"/>
    </font>
    <font>
      <sz val="12"/>
      <color rgb="FFC00000"/>
      <name val="Arial"/>
      <family val="2"/>
      <charset val="1"/>
    </font>
    <font>
      <sz val="11"/>
      <color rgb="FF000000"/>
      <name val="Arial"/>
      <family val="2"/>
      <charset val="1"/>
    </font>
    <font>
      <sz val="9"/>
      <color rgb="FF000000"/>
      <name val="Calibri"/>
      <family val="2"/>
      <charset val="1"/>
    </font>
    <font>
      <b/>
      <sz val="9"/>
      <color rgb="FFFF0000"/>
      <name val="Calibri"/>
      <family val="2"/>
      <charset val="1"/>
    </font>
    <font>
      <b/>
      <sz val="12"/>
      <color rgb="FF0E4AFB"/>
      <name val="Calibri"/>
      <family val="2"/>
      <charset val="1"/>
    </font>
    <font>
      <sz val="10"/>
      <color rgb="FF000000"/>
      <name val="Arial Narrow"/>
      <family val="2"/>
      <charset val="1"/>
    </font>
    <font>
      <sz val="10"/>
      <color rgb="FFFF0000"/>
      <name val="Calibri"/>
      <family val="2"/>
      <charset val="1"/>
    </font>
    <font>
      <sz val="8"/>
      <color rgb="FFFF0000"/>
      <name val="Calibri"/>
      <family val="2"/>
      <charset val="1"/>
    </font>
    <font>
      <sz val="12"/>
      <color rgb="FF000000"/>
      <name val="Calibrí"/>
      <charset val="1"/>
    </font>
    <font>
      <sz val="10"/>
      <color rgb="FF000000"/>
      <name val="Times New Roman"/>
      <family val="1"/>
      <charset val="1"/>
    </font>
    <font>
      <b/>
      <sz val="9"/>
      <color rgb="FF000000"/>
      <name val="Calibri"/>
      <family val="2"/>
      <charset val="1"/>
    </font>
    <font>
      <b/>
      <sz val="10"/>
      <color rgb="FFC00000"/>
      <name val="Calibri (Cuerpo)"/>
      <charset val="1"/>
    </font>
    <font>
      <b/>
      <sz val="8"/>
      <color rgb="FF000000"/>
      <name val="Calibri (Cuerpo)"/>
      <charset val="1"/>
    </font>
    <font>
      <sz val="6"/>
      <color rgb="FF000000"/>
      <name val="Calibri"/>
      <family val="2"/>
      <charset val="1"/>
    </font>
    <font>
      <b/>
      <sz val="11"/>
      <name val="Calibri"/>
      <family val="2"/>
      <charset val="1"/>
    </font>
    <font>
      <sz val="11"/>
      <name val="Calibri"/>
      <family val="2"/>
      <charset val="1"/>
    </font>
  </fonts>
  <fills count="45">
    <fill>
      <patternFill patternType="none"/>
    </fill>
    <fill>
      <patternFill patternType="gray125"/>
    </fill>
    <fill>
      <patternFill patternType="solid">
        <fgColor rgb="FF8DB3E2"/>
        <bgColor rgb="FF92CDDC"/>
      </patternFill>
    </fill>
    <fill>
      <patternFill patternType="solid">
        <fgColor rgb="FFFFFF00"/>
        <bgColor rgb="FFFFC000"/>
      </patternFill>
    </fill>
    <fill>
      <patternFill patternType="solid">
        <fgColor rgb="FFCCFFCC"/>
        <bgColor rgb="FFCCFFCD"/>
      </patternFill>
    </fill>
    <fill>
      <patternFill patternType="solid">
        <fgColor rgb="FFCDFFCD"/>
        <bgColor rgb="FFCCFFCD"/>
      </patternFill>
    </fill>
    <fill>
      <patternFill patternType="solid">
        <fgColor rgb="FFCEFDCD"/>
        <bgColor rgb="FFCDFECE"/>
      </patternFill>
    </fill>
    <fill>
      <patternFill patternType="solid">
        <fgColor rgb="FFC6D9F0"/>
        <bgColor rgb="FFC6D9F1"/>
      </patternFill>
    </fill>
    <fill>
      <patternFill patternType="solid">
        <fgColor rgb="FFC5D9F1"/>
        <bgColor rgb="FFC6D9F1"/>
      </patternFill>
    </fill>
    <fill>
      <patternFill patternType="solid">
        <fgColor rgb="FFC6D9F1"/>
        <bgColor rgb="FFC6D9F0"/>
      </patternFill>
    </fill>
    <fill>
      <patternFill patternType="solid">
        <fgColor rgb="FFC8DBF1"/>
        <bgColor rgb="FFC6D9F1"/>
      </patternFill>
    </fill>
    <fill>
      <patternFill patternType="solid">
        <fgColor rgb="FFCC6633"/>
        <bgColor rgb="FFCC6632"/>
      </patternFill>
    </fill>
    <fill>
      <patternFill patternType="solid">
        <fgColor rgb="FFCC6533"/>
        <bgColor rgb="FFCC6633"/>
      </patternFill>
    </fill>
    <fill>
      <patternFill patternType="solid">
        <fgColor rgb="FFCC6632"/>
        <bgColor rgb="FFCC6633"/>
      </patternFill>
    </fill>
    <fill>
      <patternFill patternType="solid">
        <fgColor rgb="FFCD6733"/>
        <bgColor rgb="FFCC6633"/>
      </patternFill>
    </fill>
    <fill>
      <patternFill patternType="solid">
        <fgColor rgb="FFFBD4B4"/>
        <bgColor rgb="FFFCD4B4"/>
      </patternFill>
    </fill>
    <fill>
      <patternFill patternType="solid">
        <fgColor rgb="FFD8D8D8"/>
        <bgColor rgb="FFDDD9C3"/>
      </patternFill>
    </fill>
    <fill>
      <patternFill patternType="solid">
        <fgColor rgb="FFCCFFCD"/>
        <bgColor rgb="FFCCFFCC"/>
      </patternFill>
    </fill>
    <fill>
      <patternFill patternType="solid">
        <fgColor rgb="FFFCD4B4"/>
        <bgColor rgb="FFFBD4B4"/>
      </patternFill>
    </fill>
    <fill>
      <patternFill patternType="solid">
        <fgColor rgb="FFC2D69B"/>
        <bgColor rgb="FFD6E3BC"/>
      </patternFill>
    </fill>
    <fill>
      <patternFill patternType="solid">
        <fgColor rgb="FF538DD6"/>
        <bgColor rgb="FF548DD4"/>
      </patternFill>
    </fill>
    <fill>
      <patternFill patternType="solid">
        <fgColor rgb="FF4F81BD"/>
        <bgColor rgb="FF548DD4"/>
      </patternFill>
    </fill>
    <fill>
      <patternFill patternType="solid">
        <fgColor rgb="FFD6E3BC"/>
        <bgColor rgb="FFDDD9C3"/>
      </patternFill>
    </fill>
    <fill>
      <patternFill patternType="solid">
        <fgColor rgb="FFFABF8F"/>
        <bgColor rgb="FFFCD3B4"/>
      </patternFill>
    </fill>
    <fill>
      <patternFill patternType="solid">
        <fgColor rgb="FF92CDDC"/>
        <bgColor rgb="FF8DB3E2"/>
      </patternFill>
    </fill>
    <fill>
      <patternFill patternType="solid">
        <fgColor rgb="FFDAEEF3"/>
        <bgColor rgb="FFDBE5F1"/>
      </patternFill>
    </fill>
    <fill>
      <patternFill patternType="solid">
        <fgColor rgb="FFFDE9D9"/>
        <bgColor rgb="FFFDEADA"/>
      </patternFill>
    </fill>
    <fill>
      <patternFill patternType="solid">
        <fgColor rgb="FFE36C09"/>
        <bgColor rgb="FFCD6733"/>
      </patternFill>
    </fill>
    <fill>
      <patternFill patternType="solid">
        <fgColor rgb="FF31859B"/>
        <bgColor rgb="FF4F81BD"/>
      </patternFill>
    </fill>
    <fill>
      <patternFill patternType="solid">
        <fgColor rgb="FFDBE5F1"/>
        <bgColor rgb="FFDAEEF3"/>
      </patternFill>
    </fill>
    <fill>
      <patternFill patternType="solid">
        <fgColor rgb="FFFFFFFF"/>
        <bgColor rgb="FFFDEADA"/>
      </patternFill>
    </fill>
    <fill>
      <patternFill patternType="solid">
        <fgColor rgb="FFCBFFCD"/>
        <bgColor rgb="FFCCFFCD"/>
      </patternFill>
    </fill>
    <fill>
      <patternFill patternType="solid">
        <fgColor rgb="FFFDEADA"/>
        <bgColor rgb="FFFDE9D9"/>
      </patternFill>
    </fill>
    <fill>
      <patternFill patternType="solid">
        <fgColor rgb="FFFBD5B6"/>
        <bgColor rgb="FFFCD5B5"/>
      </patternFill>
    </fill>
    <fill>
      <patternFill patternType="solid">
        <fgColor rgb="FFFCD5B4"/>
        <bgColor rgb="FFFCD5B5"/>
      </patternFill>
    </fill>
    <fill>
      <patternFill patternType="solid">
        <fgColor rgb="FFBFBFBF"/>
        <bgColor rgb="FFCCCCCC"/>
      </patternFill>
    </fill>
    <fill>
      <patternFill patternType="solid">
        <fgColor rgb="FF92D050"/>
        <bgColor rgb="FFC2D69B"/>
      </patternFill>
    </fill>
    <fill>
      <patternFill patternType="solid">
        <fgColor rgb="FF00FFFF"/>
        <bgColor rgb="FF92CDDC"/>
      </patternFill>
    </fill>
    <fill>
      <patternFill patternType="solid">
        <fgColor rgb="FFCDFECE"/>
        <bgColor rgb="FFCDFFCD"/>
      </patternFill>
    </fill>
    <fill>
      <patternFill patternType="solid">
        <fgColor rgb="FFD0D0D0"/>
        <bgColor rgb="FFCCCCCC"/>
      </patternFill>
    </fill>
    <fill>
      <patternFill patternType="solid">
        <fgColor rgb="FFFCD3B4"/>
        <bgColor rgb="FFFCD4B4"/>
      </patternFill>
    </fill>
    <fill>
      <patternFill patternType="solid">
        <fgColor rgb="FFB8F0BF"/>
        <bgColor rgb="FFCBFFCD"/>
      </patternFill>
    </fill>
    <fill>
      <patternFill patternType="solid">
        <fgColor rgb="FFFCD5B5"/>
        <bgColor rgb="FFFCD5B4"/>
      </patternFill>
    </fill>
    <fill>
      <patternFill patternType="solid">
        <fgColor rgb="FFFFC000"/>
        <bgColor rgb="FFFABF8F"/>
      </patternFill>
    </fill>
    <fill>
      <patternFill patternType="solid">
        <fgColor rgb="FFDDD9C3"/>
        <bgColor rgb="FFD8D8D8"/>
      </patternFill>
    </fill>
  </fills>
  <borders count="46">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right/>
      <top style="medium">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top/>
      <bottom/>
      <diagonal/>
    </border>
    <border>
      <left/>
      <right style="medium">
        <color auto="1"/>
      </right>
      <top/>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right/>
      <top/>
      <bottom style="thin">
        <color auto="1"/>
      </bottom>
      <diagonal/>
    </border>
    <border>
      <left style="medium">
        <color auto="1"/>
      </left>
      <right style="thick">
        <color auto="1"/>
      </right>
      <top style="medium">
        <color auto="1"/>
      </top>
      <bottom style="medium">
        <color auto="1"/>
      </bottom>
      <diagonal/>
    </border>
    <border>
      <left style="medium">
        <color auto="1"/>
      </left>
      <right style="thick">
        <color auto="1"/>
      </right>
      <top style="medium">
        <color rgb="FFCCCCCC"/>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style="thin">
        <color auto="1"/>
      </left>
      <right style="thin">
        <color auto="1"/>
      </right>
      <top style="thin">
        <color auto="1"/>
      </top>
      <bottom style="medium">
        <color auto="1"/>
      </bottom>
      <diagonal/>
    </border>
    <border>
      <left style="hair">
        <color auto="1"/>
      </left>
      <right style="hair">
        <color auto="1"/>
      </right>
      <top style="hair">
        <color auto="1"/>
      </top>
      <bottom style="hair">
        <color auto="1"/>
      </bottom>
      <diagonal/>
    </border>
    <border>
      <left style="medium">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s>
  <cellStyleXfs count="8">
    <xf numFmtId="0" fontId="0" fillId="0" borderId="0"/>
    <xf numFmtId="0" fontId="1" fillId="0" borderId="0" applyBorder="0" applyProtection="0"/>
    <xf numFmtId="0" fontId="2" fillId="0" borderId="0"/>
    <xf numFmtId="0" fontId="3" fillId="0" borderId="0"/>
    <xf numFmtId="0" fontId="2" fillId="0" borderId="0"/>
    <xf numFmtId="0" fontId="2" fillId="0" borderId="0"/>
    <xf numFmtId="0" fontId="2" fillId="0" borderId="0"/>
    <xf numFmtId="0" fontId="3" fillId="0" borderId="0"/>
  </cellStyleXfs>
  <cellXfs count="827">
    <xf numFmtId="0" fontId="0" fillId="0" borderId="0" xfId="0"/>
    <xf numFmtId="0" fontId="4" fillId="0" borderId="0" xfId="0" applyFont="1"/>
    <xf numFmtId="0" fontId="4" fillId="0" borderId="0" xfId="0" applyFont="1" applyAlignment="1">
      <alignment horizontal="right"/>
    </xf>
    <xf numFmtId="0" fontId="6" fillId="0" borderId="0" xfId="0" applyFont="1"/>
    <xf numFmtId="0" fontId="8" fillId="0" borderId="0" xfId="0" applyFont="1" applyAlignment="1"/>
    <xf numFmtId="0" fontId="0" fillId="0" borderId="0" xfId="0" applyFont="1" applyAlignment="1">
      <alignment horizontal="right"/>
    </xf>
    <xf numFmtId="0" fontId="0" fillId="0" borderId="0" xfId="0" applyFont="1"/>
    <xf numFmtId="0" fontId="4" fillId="3" borderId="0" xfId="0" applyFont="1" applyFill="1" applyBorder="1"/>
    <xf numFmtId="0" fontId="6" fillId="4" borderId="0" xfId="0" applyFont="1" applyFill="1" applyBorder="1"/>
    <xf numFmtId="0" fontId="4" fillId="4" borderId="0" xfId="0" applyFont="1" applyFill="1" applyBorder="1"/>
    <xf numFmtId="0" fontId="9" fillId="4" borderId="0" xfId="0" applyFont="1" applyFill="1" applyBorder="1"/>
    <xf numFmtId="0" fontId="10" fillId="4" borderId="0" xfId="0" applyFont="1" applyFill="1" applyBorder="1"/>
    <xf numFmtId="0" fontId="11" fillId="5" borderId="0" xfId="0" applyFont="1" applyFill="1" applyBorder="1"/>
    <xf numFmtId="0" fontId="12" fillId="6" borderId="0" xfId="0" applyFont="1" applyFill="1" applyBorder="1"/>
    <xf numFmtId="0" fontId="4" fillId="6" borderId="0" xfId="0" applyFont="1" applyFill="1" applyBorder="1"/>
    <xf numFmtId="0" fontId="6" fillId="7" borderId="0" xfId="0" applyFont="1" applyFill="1" applyBorder="1"/>
    <xf numFmtId="0" fontId="4" fillId="7" borderId="0" xfId="0" applyFont="1" applyFill="1" applyBorder="1"/>
    <xf numFmtId="0" fontId="4" fillId="8" borderId="0" xfId="0" applyFont="1" applyFill="1" applyBorder="1"/>
    <xf numFmtId="0" fontId="9" fillId="8" borderId="0" xfId="0" applyFont="1" applyFill="1" applyBorder="1"/>
    <xf numFmtId="0" fontId="11" fillId="8" borderId="0" xfId="0" applyFont="1" applyFill="1" applyBorder="1"/>
    <xf numFmtId="0" fontId="11" fillId="9" borderId="0" xfId="0" applyFont="1" applyFill="1" applyBorder="1"/>
    <xf numFmtId="0" fontId="12" fillId="10" borderId="0" xfId="0" applyFont="1" applyFill="1" applyBorder="1"/>
    <xf numFmtId="0" fontId="4" fillId="10" borderId="0" xfId="0" applyFont="1" applyFill="1" applyBorder="1"/>
    <xf numFmtId="0" fontId="10" fillId="8" borderId="0" xfId="0" applyFont="1" applyFill="1" applyBorder="1"/>
    <xf numFmtId="0" fontId="13" fillId="8" borderId="0" xfId="0" applyFont="1" applyFill="1" applyBorder="1"/>
    <xf numFmtId="0" fontId="13" fillId="7" borderId="0" xfId="0" applyFont="1" applyFill="1" applyBorder="1"/>
    <xf numFmtId="0" fontId="6" fillId="11" borderId="0" xfId="0" applyFont="1" applyFill="1" applyBorder="1"/>
    <xf numFmtId="0" fontId="4" fillId="11" borderId="0" xfId="0" applyFont="1" applyFill="1" applyBorder="1"/>
    <xf numFmtId="0" fontId="4" fillId="12" borderId="0" xfId="0" applyFont="1" applyFill="1" applyBorder="1"/>
    <xf numFmtId="0" fontId="9" fillId="12" borderId="0" xfId="0" applyFont="1" applyFill="1" applyBorder="1"/>
    <xf numFmtId="0" fontId="14" fillId="11" borderId="0" xfId="0" applyFont="1" applyFill="1" applyBorder="1"/>
    <xf numFmtId="0" fontId="11" fillId="13" borderId="0" xfId="0" applyFont="1" applyFill="1" applyBorder="1"/>
    <xf numFmtId="0" fontId="11" fillId="12" borderId="0" xfId="0" applyFont="1" applyFill="1" applyBorder="1"/>
    <xf numFmtId="0" fontId="9" fillId="11" borderId="0" xfId="0" applyFont="1" applyFill="1" applyBorder="1"/>
    <xf numFmtId="0" fontId="15" fillId="14" borderId="0" xfId="0" applyFont="1" applyFill="1" applyBorder="1"/>
    <xf numFmtId="0" fontId="13" fillId="14" borderId="0" xfId="0" applyFont="1" applyFill="1" applyBorder="1"/>
    <xf numFmtId="0" fontId="16" fillId="14" borderId="0" xfId="0" applyFont="1" applyFill="1" applyBorder="1"/>
    <xf numFmtId="0" fontId="17" fillId="11" borderId="0" xfId="0" applyFont="1" applyFill="1" applyBorder="1"/>
    <xf numFmtId="0" fontId="0" fillId="0" borderId="0" xfId="6" applyFont="1" applyAlignment="1"/>
    <xf numFmtId="0" fontId="9" fillId="0" borderId="0" xfId="6" applyFont="1"/>
    <xf numFmtId="0" fontId="18" fillId="0" borderId="0" xfId="6" applyFont="1" applyAlignment="1"/>
    <xf numFmtId="0" fontId="19" fillId="0" borderId="0" xfId="6" applyFont="1"/>
    <xf numFmtId="0" fontId="20" fillId="0" borderId="0" xfId="6" applyFont="1"/>
    <xf numFmtId="0" fontId="22" fillId="4" borderId="3" xfId="6" applyFont="1" applyFill="1" applyBorder="1" applyAlignment="1">
      <alignment horizontal="right" vertical="center"/>
    </xf>
    <xf numFmtId="0" fontId="20" fillId="4" borderId="4" xfId="6" applyFont="1" applyFill="1" applyBorder="1" applyAlignment="1">
      <alignment horizontal="center" vertical="center"/>
    </xf>
    <xf numFmtId="0" fontId="22" fillId="15" borderId="3" xfId="6" applyFont="1" applyFill="1" applyBorder="1" applyAlignment="1">
      <alignment horizontal="right" vertical="center"/>
    </xf>
    <xf numFmtId="0" fontId="20" fillId="15" borderId="4" xfId="6" applyFont="1" applyFill="1" applyBorder="1" applyAlignment="1">
      <alignment horizontal="center" vertical="center"/>
    </xf>
    <xf numFmtId="0" fontId="21" fillId="0" borderId="5" xfId="6" applyFont="1" applyBorder="1" applyAlignment="1">
      <alignment horizontal="left" vertical="center" wrapText="1"/>
    </xf>
    <xf numFmtId="0" fontId="21" fillId="0" borderId="6" xfId="6" applyFont="1" applyBorder="1" applyAlignment="1">
      <alignment horizontal="center"/>
    </xf>
    <xf numFmtId="0" fontId="21" fillId="4" borderId="5" xfId="6" applyFont="1" applyFill="1" applyBorder="1" applyAlignment="1">
      <alignment horizontal="left" vertical="center" wrapText="1"/>
    </xf>
    <xf numFmtId="0" fontId="21" fillId="4" borderId="6" xfId="6" applyFont="1" applyFill="1" applyBorder="1" applyAlignment="1">
      <alignment horizontal="center"/>
    </xf>
    <xf numFmtId="0" fontId="21" fillId="15" borderId="5" xfId="6" applyFont="1" applyFill="1" applyBorder="1" applyAlignment="1">
      <alignment horizontal="left" vertical="center" wrapText="1"/>
    </xf>
    <xf numFmtId="0" fontId="21" fillId="15" borderId="6" xfId="6" applyFont="1" applyFill="1" applyBorder="1" applyAlignment="1">
      <alignment horizontal="center"/>
    </xf>
    <xf numFmtId="0" fontId="21" fillId="0" borderId="7" xfId="6" applyFont="1" applyBorder="1" applyAlignment="1">
      <alignment horizontal="left" vertical="center" wrapText="1"/>
    </xf>
    <xf numFmtId="0" fontId="21" fillId="0" borderId="8" xfId="6" applyFont="1" applyBorder="1" applyAlignment="1">
      <alignment horizontal="center"/>
    </xf>
    <xf numFmtId="0" fontId="21" fillId="4" borderId="7" xfId="6" applyFont="1" applyFill="1" applyBorder="1" applyAlignment="1">
      <alignment horizontal="left" vertical="center" wrapText="1"/>
    </xf>
    <xf numFmtId="0" fontId="21" fillId="4" borderId="8" xfId="6" applyFont="1" applyFill="1" applyBorder="1" applyAlignment="1">
      <alignment horizontal="center"/>
    </xf>
    <xf numFmtId="0" fontId="21" fillId="15" borderId="7" xfId="6" applyFont="1" applyFill="1" applyBorder="1" applyAlignment="1">
      <alignment horizontal="left" vertical="center" wrapText="1"/>
    </xf>
    <xf numFmtId="0" fontId="21" fillId="15" borderId="8" xfId="6" applyFont="1" applyFill="1" applyBorder="1" applyAlignment="1">
      <alignment horizontal="center"/>
    </xf>
    <xf numFmtId="0" fontId="22" fillId="4" borderId="9" xfId="6" applyFont="1" applyFill="1" applyBorder="1" applyAlignment="1">
      <alignment horizontal="right" vertical="center"/>
    </xf>
    <xf numFmtId="0" fontId="20" fillId="4" borderId="10" xfId="6" applyFont="1" applyFill="1" applyBorder="1" applyAlignment="1">
      <alignment horizontal="center"/>
    </xf>
    <xf numFmtId="0" fontId="22" fillId="15" borderId="9" xfId="6" applyFont="1" applyFill="1" applyBorder="1" applyAlignment="1">
      <alignment horizontal="right" vertical="center"/>
    </xf>
    <xf numFmtId="0" fontId="20" fillId="15" borderId="10" xfId="6" applyFont="1" applyFill="1" applyBorder="1" applyAlignment="1">
      <alignment horizontal="center"/>
    </xf>
    <xf numFmtId="0" fontId="21" fillId="0" borderId="5" xfId="6" applyFont="1" applyBorder="1" applyAlignment="1">
      <alignment horizontal="left" wrapText="1"/>
    </xf>
    <xf numFmtId="0" fontId="21" fillId="4" borderId="5" xfId="6" applyFont="1" applyFill="1" applyBorder="1" applyAlignment="1">
      <alignment wrapText="1"/>
    </xf>
    <xf numFmtId="0" fontId="21" fillId="15" borderId="5" xfId="6" applyFont="1" applyFill="1" applyBorder="1" applyAlignment="1">
      <alignment horizontal="left" wrapText="1"/>
    </xf>
    <xf numFmtId="0" fontId="21" fillId="4" borderId="5" xfId="6" applyFont="1" applyFill="1" applyBorder="1" applyAlignment="1">
      <alignment horizontal="left" wrapText="1"/>
    </xf>
    <xf numFmtId="0" fontId="21" fillId="0" borderId="7" xfId="6" applyFont="1" applyBorder="1" applyAlignment="1">
      <alignment horizontal="left" wrapText="1"/>
    </xf>
    <xf numFmtId="0" fontId="21" fillId="4" borderId="7" xfId="6" applyFont="1" applyFill="1" applyBorder="1" applyAlignment="1">
      <alignment horizontal="left" wrapText="1"/>
    </xf>
    <xf numFmtId="0" fontId="21" fillId="15" borderId="7" xfId="6" applyFont="1" applyFill="1" applyBorder="1" applyAlignment="1">
      <alignment horizontal="left" wrapText="1"/>
    </xf>
    <xf numFmtId="0" fontId="3" fillId="16" borderId="0" xfId="6" applyFont="1" applyFill="1" applyBorder="1"/>
    <xf numFmtId="0" fontId="21" fillId="16" borderId="5" xfId="6" applyFont="1" applyFill="1" applyBorder="1" applyAlignment="1">
      <alignment horizontal="center"/>
    </xf>
    <xf numFmtId="0" fontId="3" fillId="16" borderId="6" xfId="6" applyFont="1" applyFill="1" applyBorder="1"/>
    <xf numFmtId="0" fontId="21" fillId="4" borderId="5" xfId="6" applyFont="1" applyFill="1" applyBorder="1" applyAlignment="1">
      <alignment horizontal="center"/>
    </xf>
    <xf numFmtId="0" fontId="3" fillId="4" borderId="6" xfId="6" applyFont="1" applyFill="1" applyBorder="1"/>
    <xf numFmtId="0" fontId="21" fillId="15" borderId="5" xfId="6" applyFont="1" applyFill="1" applyBorder="1" applyAlignment="1">
      <alignment horizontal="center"/>
    </xf>
    <xf numFmtId="0" fontId="3" fillId="15" borderId="6" xfId="6" applyFont="1" applyFill="1" applyBorder="1"/>
    <xf numFmtId="0" fontId="23" fillId="0" borderId="11" xfId="6" applyFont="1" applyBorder="1"/>
    <xf numFmtId="0" fontId="3" fillId="0" borderId="7" xfId="6" applyFont="1" applyBorder="1" applyAlignment="1">
      <alignment horizontal="center"/>
    </xf>
    <xf numFmtId="0" fontId="3" fillId="0" borderId="8" xfId="6" applyFont="1" applyBorder="1" applyAlignment="1">
      <alignment horizontal="center"/>
    </xf>
    <xf numFmtId="0" fontId="3" fillId="4" borderId="7" xfId="6" applyFont="1" applyFill="1" applyBorder="1" applyAlignment="1">
      <alignment horizontal="center"/>
    </xf>
    <xf numFmtId="0" fontId="3" fillId="4" borderId="8" xfId="6" applyFont="1" applyFill="1" applyBorder="1" applyAlignment="1">
      <alignment horizontal="center"/>
    </xf>
    <xf numFmtId="0" fontId="3" fillId="15" borderId="7" xfId="6" applyFont="1" applyFill="1" applyBorder="1" applyAlignment="1">
      <alignment horizontal="center"/>
    </xf>
    <xf numFmtId="0" fontId="3" fillId="15" borderId="8" xfId="6" applyFont="1" applyFill="1" applyBorder="1" applyAlignment="1">
      <alignment horizontal="center"/>
    </xf>
    <xf numFmtId="0" fontId="3" fillId="0" borderId="8" xfId="6" applyFont="1" applyBorder="1"/>
    <xf numFmtId="0" fontId="3" fillId="15" borderId="8" xfId="6" applyFont="1" applyFill="1" applyBorder="1"/>
    <xf numFmtId="0" fontId="3" fillId="4" borderId="8" xfId="6" applyFont="1" applyFill="1" applyBorder="1"/>
    <xf numFmtId="0" fontId="23" fillId="16" borderId="12" xfId="6" applyFont="1" applyFill="1" applyBorder="1" applyAlignment="1">
      <alignment horizontal="right"/>
    </xf>
    <xf numFmtId="0" fontId="20" fillId="16" borderId="7" xfId="6" applyFont="1" applyFill="1" applyBorder="1" applyAlignment="1">
      <alignment horizontal="center"/>
    </xf>
    <xf numFmtId="0" fontId="20" fillId="16" borderId="8" xfId="6" applyFont="1" applyFill="1" applyBorder="1" applyAlignment="1">
      <alignment horizontal="center"/>
    </xf>
    <xf numFmtId="0" fontId="20" fillId="4" borderId="7" xfId="6" applyFont="1" applyFill="1" applyBorder="1" applyAlignment="1">
      <alignment horizontal="center"/>
    </xf>
    <xf numFmtId="0" fontId="20" fillId="4" borderId="8" xfId="6" applyFont="1" applyFill="1" applyBorder="1" applyAlignment="1">
      <alignment horizontal="center"/>
    </xf>
    <xf numFmtId="0" fontId="20" fillId="15" borderId="7" xfId="6" applyFont="1" applyFill="1" applyBorder="1" applyAlignment="1">
      <alignment horizontal="center"/>
    </xf>
    <xf numFmtId="0" fontId="20" fillId="15" borderId="8" xfId="6" applyFont="1" applyFill="1" applyBorder="1" applyAlignment="1">
      <alignment horizontal="center"/>
    </xf>
    <xf numFmtId="0" fontId="22" fillId="4" borderId="7" xfId="6" applyFont="1" applyFill="1" applyBorder="1" applyAlignment="1">
      <alignment horizontal="right" vertical="center"/>
    </xf>
    <xf numFmtId="0" fontId="22" fillId="15" borderId="7" xfId="6" applyFont="1" applyFill="1" applyBorder="1" applyAlignment="1">
      <alignment horizontal="right" vertical="center"/>
    </xf>
    <xf numFmtId="164" fontId="20" fillId="17" borderId="10" xfId="6" applyNumberFormat="1" applyFont="1" applyFill="1" applyBorder="1" applyAlignment="1">
      <alignment horizontal="center"/>
    </xf>
    <xf numFmtId="164" fontId="20" fillId="18" borderId="10" xfId="6" applyNumberFormat="1" applyFont="1" applyFill="1" applyBorder="1" applyAlignment="1">
      <alignment horizontal="center"/>
    </xf>
    <xf numFmtId="0" fontId="3" fillId="0" borderId="0" xfId="6" applyFont="1"/>
    <xf numFmtId="0" fontId="24" fillId="0" borderId="0" xfId="6" applyFont="1" applyAlignment="1"/>
    <xf numFmtId="0" fontId="24" fillId="0" borderId="0" xfId="6" applyFont="1" applyAlignment="1">
      <alignment wrapText="1"/>
    </xf>
    <xf numFmtId="0" fontId="0" fillId="0" borderId="0" xfId="5" applyFont="1" applyAlignment="1"/>
    <xf numFmtId="0" fontId="25" fillId="0" borderId="0" xfId="5" applyFont="1"/>
    <xf numFmtId="0" fontId="26" fillId="0" borderId="0" xfId="5" applyFont="1"/>
    <xf numFmtId="0" fontId="26" fillId="0" borderId="0" xfId="5" applyFont="1" applyAlignment="1">
      <alignment horizontal="center" vertical="top"/>
    </xf>
    <xf numFmtId="0" fontId="18" fillId="0" borderId="0" xfId="5" applyFont="1"/>
    <xf numFmtId="0" fontId="27" fillId="0" borderId="0" xfId="5" applyFont="1"/>
    <xf numFmtId="0" fontId="28" fillId="0" borderId="0" xfId="5" applyFont="1"/>
    <xf numFmtId="0" fontId="20" fillId="0" borderId="0" xfId="5" applyFont="1"/>
    <xf numFmtId="0" fontId="29" fillId="0" borderId="0" xfId="5" applyFont="1"/>
    <xf numFmtId="0" fontId="26" fillId="0" borderId="0" xfId="5" applyFont="1" applyAlignment="1">
      <alignment vertical="center" wrapText="1"/>
    </xf>
    <xf numFmtId="0" fontId="26" fillId="0" borderId="0" xfId="5" applyFont="1" applyAlignment="1">
      <alignment vertical="center"/>
    </xf>
    <xf numFmtId="0" fontId="30" fillId="19" borderId="13" xfId="5" applyFont="1" applyFill="1" applyBorder="1" applyAlignment="1">
      <alignment horizontal="center" vertical="center" wrapText="1"/>
    </xf>
    <xf numFmtId="0" fontId="31" fillId="2" borderId="13" xfId="5" applyFont="1" applyFill="1" applyBorder="1" applyAlignment="1">
      <alignment horizontal="center" vertical="center" wrapText="1"/>
    </xf>
    <xf numFmtId="0" fontId="32" fillId="19" borderId="13" xfId="5" applyFont="1" applyFill="1" applyBorder="1" applyAlignment="1">
      <alignment horizontal="left" vertical="center" wrapText="1"/>
    </xf>
    <xf numFmtId="0" fontId="32" fillId="7" borderId="13" xfId="5" applyFont="1" applyFill="1" applyBorder="1" applyAlignment="1">
      <alignment horizontal="center" vertical="top" wrapText="1"/>
    </xf>
    <xf numFmtId="0" fontId="32" fillId="2" borderId="13" xfId="5" applyFont="1" applyFill="1" applyBorder="1" applyAlignment="1">
      <alignment horizontal="center" vertical="top" wrapText="1"/>
    </xf>
    <xf numFmtId="0" fontId="33" fillId="19" borderId="13" xfId="5" applyFont="1" applyFill="1" applyBorder="1" applyAlignment="1">
      <alignment vertical="center"/>
    </xf>
    <xf numFmtId="0" fontId="33" fillId="7" borderId="13" xfId="5" applyFont="1" applyFill="1" applyBorder="1" applyAlignment="1">
      <alignment horizontal="center" vertical="center"/>
    </xf>
    <xf numFmtId="0" fontId="33" fillId="7" borderId="13" xfId="5" applyFont="1" applyFill="1" applyBorder="1" applyAlignment="1">
      <alignment horizontal="center" vertical="top"/>
    </xf>
    <xf numFmtId="0" fontId="33" fillId="2" borderId="13" xfId="5" applyFont="1" applyFill="1" applyBorder="1" applyAlignment="1">
      <alignment horizontal="center" vertical="center"/>
    </xf>
    <xf numFmtId="0" fontId="33" fillId="7" borderId="13" xfId="5" applyFont="1" applyFill="1" applyBorder="1" applyAlignment="1">
      <alignment horizontal="right" vertical="center" wrapText="1"/>
    </xf>
    <xf numFmtId="0" fontId="33" fillId="7" borderId="13" xfId="5" applyFont="1" applyFill="1" applyBorder="1" applyAlignment="1">
      <alignment horizontal="center" vertical="center" wrapText="1"/>
    </xf>
    <xf numFmtId="0" fontId="33" fillId="19" borderId="13" xfId="5" applyFont="1" applyFill="1" applyBorder="1" applyAlignment="1">
      <alignment vertical="center" wrapText="1"/>
    </xf>
    <xf numFmtId="0" fontId="33" fillId="7" borderId="13" xfId="5" applyFont="1" applyFill="1" applyBorder="1" applyAlignment="1">
      <alignment horizontal="center" vertical="top" wrapText="1"/>
    </xf>
    <xf numFmtId="0" fontId="33" fillId="2" borderId="13" xfId="5" applyFont="1" applyFill="1" applyBorder="1" applyAlignment="1">
      <alignment horizontal="center" vertical="center" wrapText="1"/>
    </xf>
    <xf numFmtId="0" fontId="32" fillId="19" borderId="13" xfId="5" applyFont="1" applyFill="1" applyBorder="1" applyAlignment="1">
      <alignment vertical="center" wrapText="1"/>
    </xf>
    <xf numFmtId="0" fontId="32" fillId="20" borderId="13" xfId="5" applyFont="1" applyFill="1" applyBorder="1" applyAlignment="1">
      <alignment horizontal="center" vertical="center" wrapText="1"/>
    </xf>
    <xf numFmtId="0" fontId="32" fillId="20" borderId="13" xfId="5" applyFont="1" applyFill="1" applyBorder="1" applyAlignment="1">
      <alignment horizontal="center" vertical="top" wrapText="1"/>
    </xf>
    <xf numFmtId="0" fontId="32" fillId="21" borderId="13" xfId="5" applyFont="1" applyFill="1" applyBorder="1" applyAlignment="1">
      <alignment horizontal="center" vertical="center" wrapText="1"/>
    </xf>
    <xf numFmtId="0" fontId="32" fillId="20" borderId="13" xfId="5" applyFont="1" applyFill="1" applyBorder="1" applyAlignment="1">
      <alignment horizontal="right" vertical="center" wrapText="1"/>
    </xf>
    <xf numFmtId="0" fontId="26" fillId="19" borderId="13" xfId="5" applyFont="1" applyFill="1" applyBorder="1" applyAlignment="1">
      <alignment vertical="center"/>
    </xf>
    <xf numFmtId="0" fontId="30" fillId="22" borderId="13" xfId="5" applyFont="1" applyFill="1" applyBorder="1" applyAlignment="1">
      <alignment horizontal="center" vertical="center" wrapText="1"/>
    </xf>
    <xf numFmtId="0" fontId="31" fillId="23" borderId="11" xfId="5" applyFont="1" applyFill="1" applyBorder="1" applyAlignment="1">
      <alignment horizontal="center" vertical="center" wrapText="1"/>
    </xf>
    <xf numFmtId="0" fontId="32" fillId="22" borderId="13" xfId="5" applyFont="1" applyFill="1" applyBorder="1" applyAlignment="1">
      <alignment horizontal="left" vertical="center" wrapText="1"/>
    </xf>
    <xf numFmtId="0" fontId="32" fillId="23" borderId="13" xfId="5" applyFont="1" applyFill="1" applyBorder="1" applyAlignment="1">
      <alignment horizontal="center" vertical="top" wrapText="1"/>
    </xf>
    <xf numFmtId="0" fontId="32" fillId="24" borderId="13" xfId="5" applyFont="1" applyFill="1" applyBorder="1" applyAlignment="1">
      <alignment horizontal="center" vertical="top" wrapText="1"/>
    </xf>
    <xf numFmtId="0" fontId="33" fillId="22" borderId="13" xfId="5" applyFont="1" applyFill="1" applyBorder="1" applyAlignment="1">
      <alignment vertical="center"/>
    </xf>
    <xf numFmtId="0" fontId="33" fillId="15" borderId="13" xfId="5" applyFont="1" applyFill="1" applyBorder="1" applyAlignment="1">
      <alignment horizontal="center" vertical="center"/>
    </xf>
    <xf numFmtId="0" fontId="33" fillId="15" borderId="13" xfId="5" applyFont="1" applyFill="1" applyBorder="1" applyAlignment="1">
      <alignment horizontal="center" vertical="top"/>
    </xf>
    <xf numFmtId="0" fontId="33" fillId="25" borderId="13" xfId="5" applyFont="1" applyFill="1" applyBorder="1" applyAlignment="1">
      <alignment horizontal="center" vertical="center"/>
    </xf>
    <xf numFmtId="0" fontId="33" fillId="26" borderId="13" xfId="5" applyFont="1" applyFill="1" applyBorder="1" applyAlignment="1">
      <alignment horizontal="right" vertical="center" wrapText="1"/>
    </xf>
    <xf numFmtId="0" fontId="33" fillId="26" borderId="13" xfId="5" applyFont="1" applyFill="1" applyBorder="1" applyAlignment="1">
      <alignment horizontal="center" vertical="center" wrapText="1"/>
    </xf>
    <xf numFmtId="0" fontId="33" fillId="22" borderId="13" xfId="5" applyFont="1" applyFill="1" applyBorder="1" applyAlignment="1">
      <alignment vertical="center" wrapText="1"/>
    </xf>
    <xf numFmtId="0" fontId="33" fillId="15" borderId="13" xfId="5" applyFont="1" applyFill="1" applyBorder="1" applyAlignment="1">
      <alignment horizontal="center" vertical="center" wrapText="1"/>
    </xf>
    <xf numFmtId="0" fontId="33" fillId="15" borderId="13" xfId="5" applyFont="1" applyFill="1" applyBorder="1" applyAlignment="1">
      <alignment horizontal="center" vertical="top" wrapText="1"/>
    </xf>
    <xf numFmtId="0" fontId="33" fillId="25" borderId="13" xfId="5" applyFont="1" applyFill="1" applyBorder="1" applyAlignment="1">
      <alignment horizontal="center" vertical="center" wrapText="1"/>
    </xf>
    <xf numFmtId="0" fontId="26" fillId="0" borderId="0" xfId="5" applyFont="1" applyAlignment="1">
      <alignment wrapText="1"/>
    </xf>
    <xf numFmtId="0" fontId="32" fillId="22" borderId="13" xfId="5" applyFont="1" applyFill="1" applyBorder="1" applyAlignment="1">
      <alignment vertical="center" wrapText="1"/>
    </xf>
    <xf numFmtId="0" fontId="32" fillId="27" borderId="13" xfId="5" applyFont="1" applyFill="1" applyBorder="1" applyAlignment="1">
      <alignment horizontal="center" vertical="center" wrapText="1"/>
    </xf>
    <xf numFmtId="0" fontId="32" fillId="27" borderId="13" xfId="5" applyFont="1" applyFill="1" applyBorder="1" applyAlignment="1">
      <alignment horizontal="center" vertical="top" wrapText="1"/>
    </xf>
    <xf numFmtId="0" fontId="34" fillId="28" borderId="13" xfId="5" applyFont="1" applyFill="1" applyBorder="1" applyAlignment="1">
      <alignment horizontal="center" vertical="center" wrapText="1"/>
    </xf>
    <xf numFmtId="0" fontId="34" fillId="27" borderId="13" xfId="5" applyFont="1" applyFill="1" applyBorder="1" applyAlignment="1">
      <alignment horizontal="right" vertical="center" wrapText="1"/>
    </xf>
    <xf numFmtId="0" fontId="34" fillId="27" borderId="13" xfId="5" applyFont="1" applyFill="1" applyBorder="1" applyAlignment="1">
      <alignment horizontal="center" vertical="center" wrapText="1"/>
    </xf>
    <xf numFmtId="0" fontId="26" fillId="22" borderId="13" xfId="5" applyFont="1" applyFill="1" applyBorder="1" applyAlignment="1">
      <alignment vertical="center"/>
    </xf>
    <xf numFmtId="0" fontId="26" fillId="15" borderId="13" xfId="5" applyFont="1" applyFill="1" applyBorder="1" applyAlignment="1">
      <alignment vertical="center"/>
    </xf>
    <xf numFmtId="0" fontId="26" fillId="15" borderId="13" xfId="5" applyFont="1" applyFill="1" applyBorder="1" applyAlignment="1">
      <alignment horizontal="center" vertical="top"/>
    </xf>
    <xf numFmtId="0" fontId="26" fillId="2" borderId="13" xfId="5" applyFont="1" applyFill="1" applyBorder="1" applyAlignment="1">
      <alignment vertical="center"/>
    </xf>
    <xf numFmtId="0" fontId="26" fillId="29" borderId="13" xfId="5" applyFont="1" applyFill="1" applyBorder="1"/>
    <xf numFmtId="0" fontId="26" fillId="26" borderId="13" xfId="5" applyFont="1" applyFill="1" applyBorder="1" applyAlignment="1">
      <alignment horizontal="left" vertical="top" wrapText="1"/>
    </xf>
    <xf numFmtId="0" fontId="26" fillId="0" borderId="0" xfId="5" applyFont="1" applyAlignment="1">
      <alignment vertical="top" wrapText="1"/>
    </xf>
    <xf numFmtId="0" fontId="26" fillId="0" borderId="0" xfId="5" applyFont="1" applyAlignment="1">
      <alignment vertical="top"/>
    </xf>
    <xf numFmtId="0" fontId="33" fillId="26" borderId="13" xfId="5" applyFont="1" applyFill="1" applyBorder="1" applyAlignment="1">
      <alignment horizontal="center" vertical="center"/>
    </xf>
    <xf numFmtId="0" fontId="32" fillId="26" borderId="13" xfId="5" applyFont="1" applyFill="1" applyBorder="1" applyAlignment="1">
      <alignment horizontal="left" vertical="center" wrapText="1"/>
    </xf>
    <xf numFmtId="0" fontId="32" fillId="26" borderId="13" xfId="5" applyFont="1" applyFill="1" applyBorder="1" applyAlignment="1">
      <alignment horizontal="center" vertical="top" wrapText="1"/>
    </xf>
    <xf numFmtId="0" fontId="32" fillId="2" borderId="13" xfId="5" applyFont="1" applyFill="1" applyBorder="1" applyAlignment="1">
      <alignment horizontal="left" vertical="center" wrapText="1"/>
    </xf>
    <xf numFmtId="0" fontId="33" fillId="25" borderId="13" xfId="5" applyFont="1" applyFill="1" applyBorder="1" applyAlignment="1">
      <alignment horizontal="right" vertical="center" wrapText="1"/>
    </xf>
    <xf numFmtId="0" fontId="33" fillId="26" borderId="13" xfId="5" applyFont="1" applyFill="1" applyBorder="1" applyAlignment="1">
      <alignment vertical="center" wrapText="1"/>
    </xf>
    <xf numFmtId="0" fontId="33" fillId="26" borderId="13" xfId="5" applyFont="1" applyFill="1" applyBorder="1" applyAlignment="1">
      <alignment horizontal="center" vertical="top" wrapText="1"/>
    </xf>
    <xf numFmtId="0" fontId="33" fillId="2" borderId="13" xfId="5" applyFont="1" applyFill="1" applyBorder="1" applyAlignment="1">
      <alignment vertical="center" wrapText="1"/>
    </xf>
    <xf numFmtId="0" fontId="31" fillId="30" borderId="13" xfId="5" applyFont="1" applyFill="1" applyBorder="1" applyAlignment="1">
      <alignment horizontal="center" vertical="center" wrapText="1"/>
    </xf>
    <xf numFmtId="0" fontId="32" fillId="30" borderId="13" xfId="5" applyFont="1" applyFill="1" applyBorder="1" applyAlignment="1">
      <alignment horizontal="center" vertical="top" wrapText="1"/>
    </xf>
    <xf numFmtId="0" fontId="26" fillId="23" borderId="13" xfId="5" applyFont="1" applyFill="1" applyBorder="1"/>
    <xf numFmtId="0" fontId="33" fillId="26" borderId="13" xfId="5" applyFont="1" applyFill="1" applyBorder="1" applyAlignment="1">
      <alignment horizontal="center" vertical="top"/>
    </xf>
    <xf numFmtId="0" fontId="33" fillId="30" borderId="13" xfId="5" applyFont="1" applyFill="1" applyBorder="1" applyAlignment="1">
      <alignment horizontal="center" vertical="center"/>
    </xf>
    <xf numFmtId="0" fontId="26" fillId="26" borderId="13" xfId="5" applyFont="1" applyFill="1" applyBorder="1"/>
    <xf numFmtId="0" fontId="33" fillId="30" borderId="13" xfId="5" applyFont="1" applyFill="1" applyBorder="1" applyAlignment="1">
      <alignment horizontal="center" vertical="center" wrapText="1"/>
    </xf>
    <xf numFmtId="0" fontId="32" fillId="30" borderId="13" xfId="5" applyFont="1" applyFill="1" applyBorder="1" applyAlignment="1">
      <alignment horizontal="center" vertical="center" wrapText="1"/>
    </xf>
    <xf numFmtId="0" fontId="26" fillId="27" borderId="13" xfId="5" applyFont="1" applyFill="1" applyBorder="1"/>
    <xf numFmtId="0" fontId="26" fillId="19" borderId="13" xfId="5" applyFont="1" applyFill="1" applyBorder="1" applyAlignment="1">
      <alignment vertical="center" wrapText="1"/>
    </xf>
    <xf numFmtId="0" fontId="26" fillId="23" borderId="13" xfId="5" applyFont="1" applyFill="1" applyBorder="1" applyAlignment="1">
      <alignment horizontal="left" vertical="center" wrapText="1"/>
    </xf>
    <xf numFmtId="0" fontId="26" fillId="23" borderId="11" xfId="5" applyFont="1" applyFill="1" applyBorder="1" applyAlignment="1">
      <alignment horizontal="left" vertical="center" wrapText="1"/>
    </xf>
    <xf numFmtId="0" fontId="26" fillId="30" borderId="13" xfId="5" applyFont="1" applyFill="1" applyBorder="1" applyAlignment="1">
      <alignment horizontal="left" vertical="center" wrapText="1"/>
    </xf>
    <xf numFmtId="0" fontId="33" fillId="0" borderId="0" xfId="5" applyFont="1" applyAlignment="1">
      <alignment vertical="center" wrapText="1"/>
    </xf>
    <xf numFmtId="0" fontId="33" fillId="0" borderId="0" xfId="5" applyFont="1" applyAlignment="1">
      <alignment horizontal="center" vertical="top" wrapText="1"/>
    </xf>
    <xf numFmtId="0" fontId="33" fillId="0" borderId="0" xfId="5" applyFont="1" applyAlignment="1">
      <alignment horizontal="right" vertical="center" wrapText="1"/>
    </xf>
    <xf numFmtId="0" fontId="33" fillId="0" borderId="0" xfId="5" applyFont="1" applyAlignment="1">
      <alignment horizontal="center" vertical="center" wrapText="1"/>
    </xf>
    <xf numFmtId="0" fontId="32" fillId="19" borderId="13" xfId="5" applyFont="1" applyFill="1" applyBorder="1" applyAlignment="1">
      <alignment horizontal="left" vertical="top" wrapText="1"/>
    </xf>
    <xf numFmtId="0" fontId="26" fillId="26" borderId="13" xfId="5" applyFont="1" applyFill="1" applyBorder="1" applyAlignment="1">
      <alignment vertical="center"/>
    </xf>
    <xf numFmtId="0" fontId="32" fillId="26" borderId="13" xfId="5" applyFont="1" applyFill="1" applyBorder="1" applyAlignment="1">
      <alignment horizontal="center" vertical="center" wrapText="1"/>
    </xf>
    <xf numFmtId="0" fontId="32" fillId="2" borderId="13" xfId="5" applyFont="1" applyFill="1" applyBorder="1" applyAlignment="1">
      <alignment horizontal="center" vertical="center" wrapText="1"/>
    </xf>
    <xf numFmtId="0" fontId="26" fillId="25" borderId="13" xfId="5" applyFont="1" applyFill="1" applyBorder="1" applyAlignment="1">
      <alignment vertical="center"/>
    </xf>
    <xf numFmtId="0" fontId="35" fillId="27" borderId="13" xfId="5" applyFont="1" applyFill="1" applyBorder="1"/>
    <xf numFmtId="0" fontId="26" fillId="30" borderId="13" xfId="5" applyFont="1" applyFill="1" applyBorder="1" applyAlignment="1">
      <alignment horizontal="left" vertical="top" wrapText="1"/>
    </xf>
    <xf numFmtId="0" fontId="9" fillId="0" borderId="0" xfId="0" applyFont="1"/>
    <xf numFmtId="0" fontId="20" fillId="0" borderId="0" xfId="0" applyFont="1"/>
    <xf numFmtId="0" fontId="19" fillId="0" borderId="0" xfId="0" applyFont="1"/>
    <xf numFmtId="0" fontId="20" fillId="4" borderId="13" xfId="0" applyFont="1" applyFill="1" applyBorder="1" applyAlignment="1">
      <alignment horizontal="center"/>
    </xf>
    <xf numFmtId="0" fontId="20" fillId="26" borderId="13" xfId="0" applyFont="1" applyFill="1" applyBorder="1" applyAlignment="1">
      <alignment horizontal="center"/>
    </xf>
    <xf numFmtId="0" fontId="20" fillId="31" borderId="13" xfId="0" applyFont="1" applyFill="1" applyBorder="1" applyAlignment="1">
      <alignment horizontal="center"/>
    </xf>
    <xf numFmtId="0" fontId="22" fillId="4" borderId="13" xfId="0" applyFont="1" applyFill="1" applyBorder="1" applyAlignment="1">
      <alignment horizontal="center"/>
    </xf>
    <xf numFmtId="0" fontId="22" fillId="26" borderId="13" xfId="0" applyFont="1" applyFill="1" applyBorder="1" applyAlignment="1">
      <alignment horizontal="center"/>
    </xf>
    <xf numFmtId="0" fontId="22" fillId="31" borderId="13" xfId="0" applyFont="1" applyFill="1" applyBorder="1" applyAlignment="1">
      <alignment horizontal="center"/>
    </xf>
    <xf numFmtId="0" fontId="3" fillId="0" borderId="13" xfId="0" applyFont="1" applyBorder="1"/>
    <xf numFmtId="0" fontId="3" fillId="4" borderId="13" xfId="0" applyFont="1" applyFill="1" applyBorder="1" applyAlignment="1">
      <alignment horizontal="center"/>
    </xf>
    <xf numFmtId="0" fontId="3" fillId="26" borderId="13" xfId="0" applyFont="1" applyFill="1" applyBorder="1" applyAlignment="1">
      <alignment horizontal="center"/>
    </xf>
    <xf numFmtId="0" fontId="3" fillId="31" borderId="13" xfId="0" applyFont="1" applyFill="1" applyBorder="1" applyAlignment="1">
      <alignment horizontal="center"/>
    </xf>
    <xf numFmtId="0" fontId="3" fillId="0" borderId="2" xfId="0" applyFont="1" applyBorder="1"/>
    <xf numFmtId="0" fontId="3" fillId="4" borderId="2" xfId="0" applyFont="1" applyFill="1" applyBorder="1" applyAlignment="1">
      <alignment horizontal="center"/>
    </xf>
    <xf numFmtId="0" fontId="3" fillId="26" borderId="2" xfId="0" applyFont="1" applyFill="1" applyBorder="1" applyAlignment="1">
      <alignment horizontal="center"/>
    </xf>
    <xf numFmtId="0" fontId="3" fillId="31" borderId="2" xfId="0" applyFont="1" applyFill="1" applyBorder="1" applyAlignment="1">
      <alignment horizontal="center"/>
    </xf>
    <xf numFmtId="0" fontId="3" fillId="0" borderId="13" xfId="0" applyFont="1" applyBorder="1" applyAlignment="1">
      <alignment vertical="center" wrapText="1"/>
    </xf>
    <xf numFmtId="0" fontId="3" fillId="4" borderId="13" xfId="0" applyFont="1" applyFill="1" applyBorder="1" applyAlignment="1">
      <alignment horizontal="center" vertical="center"/>
    </xf>
    <xf numFmtId="0" fontId="3" fillId="26" borderId="13" xfId="0" applyFont="1" applyFill="1" applyBorder="1" applyAlignment="1">
      <alignment horizontal="center" vertical="center"/>
    </xf>
    <xf numFmtId="0" fontId="3" fillId="31" borderId="13" xfId="0" applyFont="1" applyFill="1" applyBorder="1" applyAlignment="1">
      <alignment horizontal="center" vertical="center"/>
    </xf>
    <xf numFmtId="0" fontId="3" fillId="0" borderId="13" xfId="0" applyFont="1" applyBorder="1" applyAlignment="1">
      <alignment horizontal="left" vertical="center" wrapText="1"/>
    </xf>
    <xf numFmtId="49" fontId="3" fillId="4" borderId="13" xfId="0" applyNumberFormat="1" applyFont="1" applyFill="1" applyBorder="1" applyAlignment="1">
      <alignment horizontal="center" vertical="center"/>
    </xf>
    <xf numFmtId="0" fontId="0" fillId="0" borderId="0" xfId="0" applyFont="1" applyAlignment="1"/>
    <xf numFmtId="0" fontId="3" fillId="0" borderId="2" xfId="0" applyFont="1" applyBorder="1" applyAlignment="1">
      <alignment wrapText="1"/>
    </xf>
    <xf numFmtId="0" fontId="3" fillId="4" borderId="2" xfId="0" applyFont="1" applyFill="1" applyBorder="1" applyAlignment="1">
      <alignment horizontal="center" vertical="center"/>
    </xf>
    <xf numFmtId="0" fontId="3" fillId="26" borderId="2" xfId="0" applyFont="1" applyFill="1" applyBorder="1" applyAlignment="1">
      <alignment horizontal="center" vertical="center"/>
    </xf>
    <xf numFmtId="0" fontId="3" fillId="31" borderId="2" xfId="0" applyFont="1" applyFill="1" applyBorder="1" applyAlignment="1">
      <alignment horizontal="center" vertical="center"/>
    </xf>
    <xf numFmtId="0" fontId="3" fillId="32" borderId="13" xfId="0" applyFont="1" applyFill="1" applyBorder="1" applyAlignment="1">
      <alignment horizontal="center"/>
    </xf>
    <xf numFmtId="0" fontId="3" fillId="0" borderId="0" xfId="0" applyFont="1" applyAlignment="1"/>
    <xf numFmtId="0" fontId="3" fillId="0" borderId="0" xfId="0" applyFont="1"/>
    <xf numFmtId="0" fontId="3" fillId="0" borderId="13" xfId="0" applyFont="1" applyBorder="1" applyAlignment="1">
      <alignment wrapText="1"/>
    </xf>
    <xf numFmtId="164" fontId="3" fillId="26" borderId="13" xfId="0" applyNumberFormat="1" applyFont="1" applyFill="1" applyBorder="1" applyAlignment="1">
      <alignment horizontal="center"/>
    </xf>
    <xf numFmtId="164" fontId="3" fillId="4" borderId="13" xfId="0" applyNumberFormat="1" applyFont="1" applyFill="1" applyBorder="1" applyAlignment="1">
      <alignment horizontal="center"/>
    </xf>
    <xf numFmtId="0" fontId="3" fillId="0" borderId="0" xfId="0" applyFont="1" applyAlignment="1">
      <alignment horizontal="center"/>
    </xf>
    <xf numFmtId="0" fontId="20" fillId="15" borderId="7" xfId="0" applyFont="1" applyFill="1" applyBorder="1" applyAlignment="1">
      <alignment horizontal="center"/>
    </xf>
    <xf numFmtId="0" fontId="20" fillId="15" borderId="8" xfId="0" applyFont="1" applyFill="1" applyBorder="1" applyAlignment="1">
      <alignment horizontal="center"/>
    </xf>
    <xf numFmtId="0" fontId="20" fillId="4" borderId="7" xfId="0" applyFont="1" applyFill="1" applyBorder="1" applyAlignment="1">
      <alignment horizontal="center"/>
    </xf>
    <xf numFmtId="0" fontId="20" fillId="4" borderId="8" xfId="0" applyFont="1" applyFill="1" applyBorder="1" applyAlignment="1">
      <alignment horizontal="center"/>
    </xf>
    <xf numFmtId="0" fontId="3" fillId="15" borderId="7" xfId="0" applyFont="1" applyFill="1" applyBorder="1" applyAlignment="1">
      <alignment horizontal="center"/>
    </xf>
    <xf numFmtId="0" fontId="3" fillId="15" borderId="8" xfId="0" applyFont="1" applyFill="1" applyBorder="1" applyAlignment="1">
      <alignment horizontal="center"/>
    </xf>
    <xf numFmtId="0" fontId="3" fillId="4" borderId="7" xfId="0" applyFont="1" applyFill="1" applyBorder="1" applyAlignment="1">
      <alignment horizontal="center"/>
    </xf>
    <xf numFmtId="0" fontId="3" fillId="4" borderId="8" xfId="0" applyFont="1" applyFill="1" applyBorder="1" applyAlignment="1">
      <alignment horizontal="center"/>
    </xf>
    <xf numFmtId="0" fontId="20" fillId="0" borderId="0" xfId="0" applyFont="1" applyAlignment="1">
      <alignment horizontal="right"/>
    </xf>
    <xf numFmtId="0" fontId="3" fillId="15" borderId="9" xfId="0" applyFont="1" applyFill="1" applyBorder="1" applyAlignment="1">
      <alignment horizontal="center"/>
    </xf>
    <xf numFmtId="0" fontId="3" fillId="15" borderId="10" xfId="0" applyFont="1" applyFill="1" applyBorder="1" applyAlignment="1">
      <alignment horizontal="center"/>
    </xf>
    <xf numFmtId="0" fontId="3" fillId="4" borderId="9" xfId="0" applyFont="1" applyFill="1" applyBorder="1" applyAlignment="1">
      <alignment horizontal="center"/>
    </xf>
    <xf numFmtId="0" fontId="3" fillId="4" borderId="10" xfId="0" applyFont="1" applyFill="1" applyBorder="1" applyAlignment="1">
      <alignment horizontal="center"/>
    </xf>
    <xf numFmtId="0" fontId="36" fillId="0" borderId="0" xfId="0" applyFont="1"/>
    <xf numFmtId="0" fontId="20" fillId="15" borderId="13" xfId="0" applyFont="1" applyFill="1" applyBorder="1" applyAlignment="1">
      <alignment horizontal="center" wrapText="1"/>
    </xf>
    <xf numFmtId="0" fontId="20" fillId="4" borderId="13" xfId="0" applyFont="1" applyFill="1" applyBorder="1" applyAlignment="1">
      <alignment horizontal="center" wrapText="1"/>
    </xf>
    <xf numFmtId="0" fontId="22" fillId="0" borderId="13" xfId="0" applyFont="1" applyBorder="1"/>
    <xf numFmtId="0" fontId="3" fillId="0" borderId="13" xfId="0" applyFont="1" applyBorder="1" applyAlignment="1">
      <alignment horizontal="center"/>
    </xf>
    <xf numFmtId="0" fontId="37" fillId="0" borderId="0" xfId="0" applyFont="1"/>
    <xf numFmtId="0" fontId="3" fillId="15" borderId="13" xfId="0" applyFont="1" applyFill="1" applyBorder="1" applyAlignment="1">
      <alignment horizontal="center"/>
    </xf>
    <xf numFmtId="0" fontId="3" fillId="33" borderId="13" xfId="0" applyFont="1" applyFill="1" applyBorder="1" applyAlignment="1">
      <alignment horizontal="center"/>
    </xf>
    <xf numFmtId="164" fontId="3" fillId="15" borderId="16" xfId="0" applyNumberFormat="1" applyFont="1" applyFill="1" applyBorder="1" applyAlignment="1">
      <alignment horizontal="center"/>
    </xf>
    <xf numFmtId="0" fontId="22" fillId="4" borderId="13" xfId="0" applyFont="1" applyFill="1" applyBorder="1" applyAlignment="1">
      <alignment horizontal="center" vertical="center" wrapText="1"/>
    </xf>
    <xf numFmtId="0" fontId="22" fillId="15" borderId="13" xfId="0" applyFont="1" applyFill="1" applyBorder="1" applyAlignment="1">
      <alignment horizontal="center" vertical="center" wrapText="1"/>
    </xf>
    <xf numFmtId="0" fontId="3" fillId="0" borderId="16" xfId="0" applyFont="1" applyBorder="1"/>
    <xf numFmtId="0" fontId="21" fillId="4" borderId="13" xfId="0" applyFont="1" applyFill="1" applyBorder="1" applyAlignment="1">
      <alignment horizontal="center" wrapText="1"/>
    </xf>
    <xf numFmtId="0" fontId="22" fillId="4" borderId="13" xfId="0" applyFont="1" applyFill="1" applyBorder="1" applyAlignment="1">
      <alignment horizontal="center" vertical="center"/>
    </xf>
    <xf numFmtId="0" fontId="21" fillId="15" borderId="13" xfId="0" applyFont="1" applyFill="1" applyBorder="1" applyAlignment="1">
      <alignment horizontal="center" wrapText="1"/>
    </xf>
    <xf numFmtId="0" fontId="22" fillId="15" borderId="13" xfId="0" applyFont="1" applyFill="1" applyBorder="1" applyAlignment="1">
      <alignment horizontal="center" vertical="center"/>
    </xf>
    <xf numFmtId="0" fontId="22" fillId="4" borderId="13" xfId="0" applyFont="1" applyFill="1" applyBorder="1" applyAlignment="1">
      <alignment horizontal="center" wrapText="1"/>
    </xf>
    <xf numFmtId="0" fontId="22" fillId="15" borderId="13" xfId="0" applyFont="1" applyFill="1" applyBorder="1" applyAlignment="1">
      <alignment horizontal="center" wrapText="1"/>
    </xf>
    <xf numFmtId="0" fontId="22" fillId="33" borderId="13" xfId="0" applyFont="1" applyFill="1" applyBorder="1" applyAlignment="1">
      <alignment horizontal="center" wrapText="1"/>
    </xf>
    <xf numFmtId="0" fontId="22" fillId="33" borderId="13" xfId="0" applyFont="1" applyFill="1" applyBorder="1" applyAlignment="1">
      <alignment horizontal="center" vertical="center"/>
    </xf>
    <xf numFmtId="0" fontId="3" fillId="15" borderId="16" xfId="0" applyFont="1" applyFill="1" applyBorder="1" applyAlignment="1">
      <alignment horizontal="center"/>
    </xf>
    <xf numFmtId="165" fontId="3" fillId="4" borderId="13" xfId="0" applyNumberFormat="1" applyFont="1" applyFill="1" applyBorder="1" applyAlignment="1">
      <alignment horizontal="center"/>
    </xf>
    <xf numFmtId="165" fontId="3" fillId="15" borderId="13" xfId="0" applyNumberFormat="1" applyFont="1" applyFill="1" applyBorder="1" applyAlignment="1">
      <alignment horizontal="center"/>
    </xf>
    <xf numFmtId="0" fontId="20" fillId="15" borderId="13" xfId="0" applyFont="1" applyFill="1" applyBorder="1" applyAlignment="1">
      <alignment horizontal="center"/>
    </xf>
    <xf numFmtId="165" fontId="20" fillId="15" borderId="13" xfId="0" applyNumberFormat="1" applyFont="1" applyFill="1" applyBorder="1" applyAlignment="1">
      <alignment horizontal="center"/>
    </xf>
    <xf numFmtId="0" fontId="3" fillId="23" borderId="13" xfId="0" applyFont="1" applyFill="1" applyBorder="1" applyAlignment="1">
      <alignment horizontal="center"/>
    </xf>
    <xf numFmtId="165" fontId="3" fillId="23" borderId="13" xfId="0" applyNumberFormat="1" applyFont="1" applyFill="1" applyBorder="1" applyAlignment="1">
      <alignment horizontal="center"/>
    </xf>
    <xf numFmtId="0" fontId="3" fillId="19" borderId="13" xfId="0" applyFont="1" applyFill="1" applyBorder="1" applyAlignment="1">
      <alignment horizontal="center"/>
    </xf>
    <xf numFmtId="165" fontId="3" fillId="19" borderId="13" xfId="0" applyNumberFormat="1" applyFont="1" applyFill="1" applyBorder="1" applyAlignment="1">
      <alignment horizontal="center"/>
    </xf>
    <xf numFmtId="0" fontId="21" fillId="0" borderId="13" xfId="0" applyFont="1" applyBorder="1"/>
    <xf numFmtId="0" fontId="21" fillId="0" borderId="13" xfId="0" applyFont="1" applyBorder="1" applyAlignment="1"/>
    <xf numFmtId="0" fontId="3" fillId="0" borderId="16" xfId="0" applyFont="1" applyBorder="1" applyAlignment="1">
      <alignment horizontal="center"/>
    </xf>
    <xf numFmtId="0" fontId="3" fillId="30" borderId="13" xfId="0" applyFont="1" applyFill="1" applyBorder="1" applyAlignment="1">
      <alignment horizontal="center"/>
    </xf>
    <xf numFmtId="165" fontId="3" fillId="30" borderId="13" xfId="0" applyNumberFormat="1" applyFont="1" applyFill="1" applyBorder="1" applyAlignment="1">
      <alignment horizontal="center"/>
    </xf>
    <xf numFmtId="0" fontId="23" fillId="0" borderId="13" xfId="0" applyFont="1" applyBorder="1"/>
    <xf numFmtId="0" fontId="23" fillId="0" borderId="16" xfId="0" applyFont="1" applyBorder="1"/>
    <xf numFmtId="0" fontId="7" fillId="0" borderId="0" xfId="0" applyFont="1" applyAlignment="1">
      <alignment horizontal="right"/>
    </xf>
    <xf numFmtId="165" fontId="20" fillId="4" borderId="13" xfId="0" applyNumberFormat="1" applyFont="1" applyFill="1" applyBorder="1" applyAlignment="1">
      <alignment horizontal="center"/>
    </xf>
    <xf numFmtId="0" fontId="20" fillId="23" borderId="13" xfId="0" applyFont="1" applyFill="1" applyBorder="1" applyAlignment="1">
      <alignment horizontal="center"/>
    </xf>
    <xf numFmtId="165" fontId="20" fillId="23" borderId="13" xfId="0" applyNumberFormat="1" applyFont="1" applyFill="1" applyBorder="1" applyAlignment="1">
      <alignment horizontal="center"/>
    </xf>
    <xf numFmtId="0" fontId="20" fillId="19" borderId="13" xfId="0" applyFont="1" applyFill="1" applyBorder="1" applyAlignment="1">
      <alignment horizontal="center"/>
    </xf>
    <xf numFmtId="165" fontId="20" fillId="19" borderId="13" xfId="0" applyNumberFormat="1" applyFont="1" applyFill="1" applyBorder="1" applyAlignment="1">
      <alignment horizontal="center"/>
    </xf>
    <xf numFmtId="0" fontId="21" fillId="0" borderId="0" xfId="0" applyFont="1" applyAlignment="1">
      <alignment horizontal="left" vertical="center"/>
    </xf>
    <xf numFmtId="0" fontId="18" fillId="0" borderId="0" xfId="0" applyFont="1"/>
    <xf numFmtId="0" fontId="20" fillId="34" borderId="17" xfId="0" applyFont="1" applyFill="1" applyBorder="1" applyAlignment="1">
      <alignment horizontal="center" wrapText="1"/>
    </xf>
    <xf numFmtId="0" fontId="3" fillId="0" borderId="18" xfId="0" applyFont="1" applyBorder="1" applyAlignment="1">
      <alignment horizontal="center"/>
    </xf>
    <xf numFmtId="0" fontId="0" fillId="0" borderId="0" xfId="2" applyFont="1" applyAlignment="1"/>
    <xf numFmtId="0" fontId="2" fillId="0" borderId="0" xfId="2"/>
    <xf numFmtId="0" fontId="9" fillId="0" borderId="0" xfId="2" applyFont="1"/>
    <xf numFmtId="0" fontId="20" fillId="0" borderId="0" xfId="4" applyFont="1"/>
    <xf numFmtId="0" fontId="0" fillId="0" borderId="0" xfId="4" applyFont="1" applyAlignment="1"/>
    <xf numFmtId="0" fontId="19" fillId="0" borderId="0" xfId="4" applyFont="1"/>
    <xf numFmtId="0" fontId="20" fillId="0" borderId="0" xfId="2" applyFont="1"/>
    <xf numFmtId="0" fontId="37" fillId="0" borderId="0" xfId="2" applyFont="1"/>
    <xf numFmtId="0" fontId="41" fillId="0" borderId="0" xfId="2" applyFont="1"/>
    <xf numFmtId="0" fontId="3" fillId="35" borderId="0" xfId="2" applyFont="1" applyFill="1" applyBorder="1"/>
    <xf numFmtId="0" fontId="3" fillId="0" borderId="13" xfId="2" applyFont="1" applyBorder="1" applyAlignment="1">
      <alignment horizontal="center" vertical="center" wrapText="1"/>
    </xf>
    <xf numFmtId="0" fontId="20" fillId="4" borderId="13" xfId="2" applyFont="1" applyFill="1" applyBorder="1" applyAlignment="1">
      <alignment horizontal="center" vertical="center" wrapText="1"/>
    </xf>
    <xf numFmtId="0" fontId="3" fillId="0" borderId="19" xfId="2" applyFont="1" applyBorder="1" applyAlignment="1">
      <alignment horizontal="center" vertical="center" wrapText="1"/>
    </xf>
    <xf numFmtId="0" fontId="41" fillId="0" borderId="13" xfId="2" applyFont="1" applyBorder="1" applyAlignment="1">
      <alignment horizontal="center" vertical="center" wrapText="1"/>
    </xf>
    <xf numFmtId="0" fontId="20" fillId="35" borderId="0" xfId="2" applyFont="1" applyFill="1" applyBorder="1" applyAlignment="1">
      <alignment vertical="center"/>
    </xf>
    <xf numFmtId="0" fontId="3" fillId="35" borderId="0" xfId="2" applyFont="1" applyFill="1" applyBorder="1" applyAlignment="1">
      <alignment vertical="center" wrapText="1"/>
    </xf>
    <xf numFmtId="0" fontId="3" fillId="35" borderId="0" xfId="2" applyFont="1" applyFill="1" applyBorder="1" applyAlignment="1">
      <alignment vertical="center"/>
    </xf>
    <xf numFmtId="0" fontId="3" fillId="0" borderId="13" xfId="2" applyFont="1" applyBorder="1" applyAlignment="1">
      <alignment vertical="center"/>
    </xf>
    <xf numFmtId="0" fontId="3" fillId="0" borderId="13" xfId="2" applyFont="1" applyBorder="1" applyAlignment="1">
      <alignment horizontal="center" vertical="center"/>
    </xf>
    <xf numFmtId="0" fontId="41" fillId="0" borderId="13" xfId="2" applyFont="1" applyBorder="1" applyAlignment="1">
      <alignment horizontal="center" vertical="center"/>
    </xf>
    <xf numFmtId="164" fontId="3" fillId="4" borderId="13" xfId="2" applyNumberFormat="1" applyFont="1" applyFill="1" applyBorder="1" applyAlignment="1">
      <alignment horizontal="center" vertical="center"/>
    </xf>
    <xf numFmtId="0" fontId="3" fillId="4" borderId="13" xfId="2" applyFont="1" applyFill="1" applyBorder="1" applyAlignment="1">
      <alignment horizontal="center" vertical="center"/>
    </xf>
    <xf numFmtId="0" fontId="3" fillId="0" borderId="13" xfId="2" applyFont="1" applyBorder="1" applyAlignment="1">
      <alignment vertical="center" wrapText="1"/>
    </xf>
    <xf numFmtId="0" fontId="3" fillId="4" borderId="13" xfId="2" applyFont="1" applyFill="1" applyBorder="1" applyAlignment="1">
      <alignment horizontal="center" vertical="center" wrapText="1"/>
    </xf>
    <xf numFmtId="0" fontId="3" fillId="0" borderId="13" xfId="2" applyFont="1" applyBorder="1" applyAlignment="1">
      <alignment horizontal="left" vertical="center"/>
    </xf>
    <xf numFmtId="0" fontId="3" fillId="0" borderId="13" xfId="2" applyFont="1" applyBorder="1"/>
    <xf numFmtId="164" fontId="3" fillId="4" borderId="13" xfId="2" applyNumberFormat="1" applyFont="1" applyFill="1" applyBorder="1" applyAlignment="1">
      <alignment horizontal="center" vertical="center" wrapText="1"/>
    </xf>
    <xf numFmtId="0" fontId="3" fillId="0" borderId="13" xfId="2" applyFont="1" applyBorder="1" applyAlignment="1">
      <alignment horizontal="left" vertical="center" wrapText="1"/>
    </xf>
    <xf numFmtId="0" fontId="41" fillId="0" borderId="13" xfId="2" applyFont="1" applyBorder="1" applyAlignment="1">
      <alignment vertical="center"/>
    </xf>
    <xf numFmtId="0" fontId="41" fillId="0" borderId="13" xfId="2" applyFont="1" applyBorder="1" applyAlignment="1">
      <alignment vertical="center" wrapText="1"/>
    </xf>
    <xf numFmtId="0" fontId="38" fillId="0" borderId="13" xfId="2" applyFont="1" applyBorder="1" applyAlignment="1">
      <alignment horizontal="left" vertical="center" wrapText="1"/>
    </xf>
    <xf numFmtId="0" fontId="3" fillId="0" borderId="0" xfId="2" applyFont="1" applyAlignment="1">
      <alignment vertical="center" wrapText="1"/>
    </xf>
    <xf numFmtId="0" fontId="3" fillId="0" borderId="13" xfId="2" applyFont="1" applyBorder="1" applyAlignment="1">
      <alignment wrapText="1"/>
    </xf>
    <xf numFmtId="0" fontId="20" fillId="0" borderId="13" xfId="2" applyFont="1" applyBorder="1" applyAlignment="1">
      <alignment horizontal="center" vertical="center"/>
    </xf>
    <xf numFmtId="2" fontId="3" fillId="4" borderId="13" xfId="2" applyNumberFormat="1" applyFont="1" applyFill="1" applyBorder="1" applyAlignment="1">
      <alignment horizontal="center" vertical="center"/>
    </xf>
    <xf numFmtId="0" fontId="3" fillId="0" borderId="0" xfId="2" applyFont="1" applyAlignment="1">
      <alignment vertical="center"/>
    </xf>
    <xf numFmtId="0" fontId="3" fillId="0" borderId="0" xfId="2" applyFont="1" applyAlignment="1">
      <alignment horizontal="center" vertical="center"/>
    </xf>
    <xf numFmtId="164" fontId="3" fillId="4" borderId="0" xfId="2" applyNumberFormat="1" applyFont="1" applyFill="1" applyBorder="1" applyAlignment="1">
      <alignment horizontal="center" vertical="center"/>
    </xf>
    <xf numFmtId="0" fontId="3" fillId="0" borderId="0" xfId="2" applyFont="1" applyAlignment="1">
      <alignment horizontal="center" vertical="center" wrapText="1"/>
    </xf>
    <xf numFmtId="164" fontId="3" fillId="4" borderId="0" xfId="2" applyNumberFormat="1" applyFont="1" applyFill="1" applyBorder="1" applyAlignment="1">
      <alignment horizontal="center" vertical="center" wrapText="1"/>
    </xf>
    <xf numFmtId="0" fontId="3" fillId="4" borderId="0" xfId="2" applyFont="1" applyFill="1" applyBorder="1" applyAlignment="1">
      <alignment horizontal="center" vertical="center"/>
    </xf>
    <xf numFmtId="0" fontId="3" fillId="0" borderId="0" xfId="2" applyFont="1" applyAlignment="1">
      <alignment horizontal="left" vertical="center" wrapText="1"/>
    </xf>
    <xf numFmtId="0" fontId="41" fillId="0" borderId="0" xfId="2" applyFont="1" applyAlignment="1">
      <alignment horizontal="center" vertical="center"/>
    </xf>
    <xf numFmtId="0" fontId="20" fillId="0" borderId="13" xfId="2" applyFont="1" applyBorder="1" applyAlignment="1">
      <alignment horizontal="right"/>
    </xf>
    <xf numFmtId="164" fontId="20" fillId="4" borderId="13" xfId="2" applyNumberFormat="1" applyFont="1" applyFill="1" applyBorder="1" applyAlignment="1">
      <alignment horizontal="center" vertical="center"/>
    </xf>
    <xf numFmtId="0" fontId="20" fillId="0" borderId="13" xfId="2" applyFont="1" applyBorder="1" applyAlignment="1">
      <alignment horizontal="center" vertical="center" wrapText="1"/>
    </xf>
    <xf numFmtId="164" fontId="20" fillId="4" borderId="13" xfId="2" applyNumberFormat="1" applyFont="1" applyFill="1" applyBorder="1" applyAlignment="1">
      <alignment horizontal="center" vertical="center" wrapText="1"/>
    </xf>
    <xf numFmtId="0" fontId="43" fillId="0" borderId="13" xfId="2" applyFont="1" applyBorder="1" applyAlignment="1">
      <alignment horizontal="center" vertical="center"/>
    </xf>
    <xf numFmtId="164" fontId="3" fillId="0" borderId="0" xfId="2" applyNumberFormat="1" applyFont="1" applyAlignment="1">
      <alignment horizontal="center" vertical="center"/>
    </xf>
    <xf numFmtId="0" fontId="3" fillId="35" borderId="0" xfId="2" applyFont="1" applyFill="1" applyBorder="1" applyAlignment="1">
      <alignment horizontal="center" vertical="center"/>
    </xf>
    <xf numFmtId="164" fontId="3" fillId="35" borderId="0" xfId="2" applyNumberFormat="1" applyFont="1" applyFill="1" applyBorder="1" applyAlignment="1">
      <alignment horizontal="center" vertical="center"/>
    </xf>
    <xf numFmtId="0" fontId="41" fillId="35" borderId="0" xfId="2" applyFont="1" applyFill="1" applyBorder="1" applyAlignment="1">
      <alignment horizontal="center" vertical="center"/>
    </xf>
    <xf numFmtId="0" fontId="44" fillId="0" borderId="0" xfId="2" applyFont="1" applyAlignment="1">
      <alignment wrapText="1"/>
    </xf>
    <xf numFmtId="0" fontId="45" fillId="0" borderId="13" xfId="2" applyFont="1" applyBorder="1" applyAlignment="1">
      <alignment horizontal="center" vertical="center"/>
    </xf>
    <xf numFmtId="164" fontId="45" fillId="4" borderId="13" xfId="2" applyNumberFormat="1" applyFont="1" applyFill="1" applyBorder="1" applyAlignment="1">
      <alignment horizontal="center" vertical="center"/>
    </xf>
    <xf numFmtId="164" fontId="3" fillId="0" borderId="0" xfId="2" applyNumberFormat="1" applyFont="1"/>
    <xf numFmtId="0" fontId="20" fillId="0" borderId="13" xfId="2" applyFont="1" applyBorder="1" applyAlignment="1">
      <alignment horizontal="center"/>
    </xf>
    <xf numFmtId="0" fontId="36" fillId="0" borderId="13" xfId="2" applyFont="1" applyBorder="1" applyAlignment="1">
      <alignment horizontal="center"/>
    </xf>
    <xf numFmtId="164" fontId="20" fillId="0" borderId="0" xfId="2" applyNumberFormat="1" applyFont="1"/>
    <xf numFmtId="0" fontId="36" fillId="0" borderId="13" xfId="2" applyFont="1" applyBorder="1" applyAlignment="1">
      <alignment horizontal="center" vertical="center"/>
    </xf>
    <xf numFmtId="0" fontId="46" fillId="0" borderId="0" xfId="2" applyFont="1"/>
    <xf numFmtId="0" fontId="2" fillId="0" borderId="0" xfId="2" applyFont="1"/>
    <xf numFmtId="0" fontId="47" fillId="0" borderId="0" xfId="2" applyFont="1" applyAlignment="1"/>
    <xf numFmtId="0" fontId="3" fillId="0" borderId="0" xfId="0" applyFont="1" applyAlignment="1">
      <alignment horizontal="center" vertical="center" wrapText="1"/>
    </xf>
    <xf numFmtId="0" fontId="21" fillId="4" borderId="5" xfId="0" applyFont="1" applyFill="1" applyBorder="1" applyAlignment="1">
      <alignment horizontal="center" vertical="center" wrapText="1"/>
    </xf>
    <xf numFmtId="0" fontId="21" fillId="4" borderId="20"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1" fillId="15" borderId="5" xfId="0" applyFont="1" applyFill="1" applyBorder="1" applyAlignment="1">
      <alignment horizontal="center" vertical="center" wrapText="1"/>
    </xf>
    <xf numFmtId="0" fontId="21" fillId="15" borderId="20" xfId="0" applyFont="1" applyFill="1" applyBorder="1" applyAlignment="1">
      <alignment horizontal="center" vertical="center" wrapText="1"/>
    </xf>
    <xf numFmtId="0" fontId="20" fillId="15" borderId="6" xfId="0" applyFont="1" applyFill="1" applyBorder="1" applyAlignment="1">
      <alignment horizontal="center" vertical="center" wrapText="1"/>
    </xf>
    <xf numFmtId="0" fontId="21" fillId="15" borderId="21" xfId="0" applyFont="1" applyFill="1" applyBorder="1" applyAlignment="1">
      <alignment horizontal="center" vertical="center" wrapText="1"/>
    </xf>
    <xf numFmtId="0" fontId="21" fillId="36" borderId="5" xfId="0" applyFont="1" applyFill="1" applyBorder="1" applyAlignment="1">
      <alignment horizontal="center" vertical="center" wrapText="1"/>
    </xf>
    <xf numFmtId="0" fontId="21" fillId="36" borderId="20" xfId="0" applyFont="1" applyFill="1" applyBorder="1" applyAlignment="1">
      <alignment horizontal="center" vertical="center" wrapText="1"/>
    </xf>
    <xf numFmtId="0" fontId="21" fillId="36" borderId="21" xfId="0" applyFont="1" applyFill="1" applyBorder="1" applyAlignment="1">
      <alignment horizontal="center" vertical="center" wrapText="1"/>
    </xf>
    <xf numFmtId="0" fontId="20" fillId="36" borderId="6" xfId="0" applyFont="1" applyFill="1" applyBorder="1" applyAlignment="1">
      <alignment horizontal="center" vertical="center" wrapText="1"/>
    </xf>
    <xf numFmtId="0" fontId="21" fillId="37" borderId="5" xfId="0" applyFont="1" applyFill="1" applyBorder="1" applyAlignment="1">
      <alignment horizontal="center" vertical="center" wrapText="1"/>
    </xf>
    <xf numFmtId="0" fontId="21" fillId="37" borderId="20" xfId="0" applyFont="1" applyFill="1" applyBorder="1" applyAlignment="1">
      <alignment horizontal="center" vertical="center" wrapText="1"/>
    </xf>
    <xf numFmtId="0" fontId="21" fillId="37" borderId="21" xfId="0" applyFont="1" applyFill="1" applyBorder="1" applyAlignment="1">
      <alignment horizontal="center" vertical="center" wrapText="1"/>
    </xf>
    <xf numFmtId="0" fontId="20" fillId="37" borderId="6" xfId="0" applyFont="1" applyFill="1" applyBorder="1" applyAlignment="1">
      <alignment horizontal="center" vertical="center" wrapText="1"/>
    </xf>
    <xf numFmtId="0" fontId="22" fillId="0" borderId="11" xfId="0" applyFont="1" applyBorder="1"/>
    <xf numFmtId="1" fontId="3" fillId="4" borderId="8" xfId="0" applyNumberFormat="1" applyFont="1" applyFill="1" applyBorder="1" applyAlignment="1">
      <alignment horizontal="center"/>
    </xf>
    <xf numFmtId="1" fontId="3" fillId="15" borderId="8" xfId="0" applyNumberFormat="1" applyFont="1" applyFill="1" applyBorder="1" applyAlignment="1">
      <alignment horizontal="center"/>
    </xf>
    <xf numFmtId="0" fontId="4" fillId="15" borderId="7" xfId="0" applyFont="1" applyFill="1" applyBorder="1" applyAlignment="1">
      <alignment horizontal="center"/>
    </xf>
    <xf numFmtId="0" fontId="4" fillId="15" borderId="13" xfId="0" applyFont="1" applyFill="1" applyBorder="1" applyAlignment="1">
      <alignment horizontal="center"/>
    </xf>
    <xf numFmtId="0" fontId="4" fillId="15" borderId="11" xfId="0" applyFont="1" applyFill="1" applyBorder="1" applyAlignment="1">
      <alignment horizontal="center"/>
    </xf>
    <xf numFmtId="0" fontId="4" fillId="15" borderId="8" xfId="0" applyFont="1" applyFill="1" applyBorder="1" applyAlignment="1">
      <alignment horizontal="center"/>
    </xf>
    <xf numFmtId="0" fontId="4" fillId="36" borderId="7" xfId="0" applyFont="1" applyFill="1" applyBorder="1" applyAlignment="1">
      <alignment horizontal="center"/>
    </xf>
    <xf numFmtId="0" fontId="4" fillId="36" borderId="13" xfId="0" applyFont="1" applyFill="1" applyBorder="1" applyAlignment="1">
      <alignment horizontal="center"/>
    </xf>
    <xf numFmtId="0" fontId="4" fillId="36" borderId="11" xfId="0" applyFont="1" applyFill="1" applyBorder="1" applyAlignment="1">
      <alignment horizontal="center"/>
    </xf>
    <xf numFmtId="0" fontId="4" fillId="36" borderId="8" xfId="0" applyFont="1" applyFill="1" applyBorder="1" applyAlignment="1">
      <alignment horizontal="center"/>
    </xf>
    <xf numFmtId="1" fontId="6" fillId="15" borderId="8" xfId="0" applyNumberFormat="1" applyFont="1" applyFill="1" applyBorder="1" applyAlignment="1">
      <alignment horizontal="center"/>
    </xf>
    <xf numFmtId="1" fontId="6" fillId="36" borderId="8" xfId="0" applyNumberFormat="1" applyFont="1" applyFill="1" applyBorder="1" applyAlignment="1">
      <alignment horizontal="center"/>
    </xf>
    <xf numFmtId="1" fontId="6" fillId="15" borderId="11" xfId="0" applyNumberFormat="1" applyFont="1" applyFill="1" applyBorder="1" applyAlignment="1">
      <alignment horizontal="center"/>
    </xf>
    <xf numFmtId="1" fontId="6" fillId="37" borderId="13" xfId="0" applyNumberFormat="1" applyFont="1" applyFill="1" applyBorder="1" applyAlignment="1">
      <alignment horizontal="center"/>
    </xf>
    <xf numFmtId="164" fontId="4" fillId="15" borderId="8" xfId="0" applyNumberFormat="1" applyFont="1" applyFill="1" applyBorder="1" applyAlignment="1">
      <alignment horizontal="center"/>
    </xf>
    <xf numFmtId="164" fontId="4" fillId="36" borderId="8" xfId="0" applyNumberFormat="1" applyFont="1" applyFill="1" applyBorder="1" applyAlignment="1">
      <alignment horizontal="center"/>
    </xf>
    <xf numFmtId="164" fontId="6" fillId="15" borderId="8" xfId="0" applyNumberFormat="1" applyFont="1" applyFill="1" applyBorder="1" applyAlignment="1">
      <alignment horizontal="center"/>
    </xf>
    <xf numFmtId="0" fontId="6" fillId="36" borderId="11" xfId="0" applyFont="1" applyFill="1" applyBorder="1" applyAlignment="1">
      <alignment horizontal="center"/>
    </xf>
    <xf numFmtId="0" fontId="6" fillId="15" borderId="11" xfId="0" applyFont="1" applyFill="1" applyBorder="1" applyAlignment="1">
      <alignment horizontal="center"/>
    </xf>
    <xf numFmtId="0" fontId="6" fillId="37" borderId="13" xfId="0" applyFont="1" applyFill="1" applyBorder="1" applyAlignment="1">
      <alignment horizontal="center"/>
    </xf>
    <xf numFmtId="164" fontId="3" fillId="4" borderId="8" xfId="0" applyNumberFormat="1" applyFont="1" applyFill="1" applyBorder="1" applyAlignment="1">
      <alignment horizontal="center"/>
    </xf>
    <xf numFmtId="164" fontId="3" fillId="15" borderId="8" xfId="0" applyNumberFormat="1" applyFont="1" applyFill="1" applyBorder="1" applyAlignment="1">
      <alignment horizontal="center"/>
    </xf>
    <xf numFmtId="0" fontId="3" fillId="0" borderId="22" xfId="0" applyFont="1" applyBorder="1"/>
    <xf numFmtId="0" fontId="3" fillId="0" borderId="23" xfId="0" applyFont="1" applyBorder="1"/>
    <xf numFmtId="0" fontId="4" fillId="0" borderId="22" xfId="0" applyFont="1" applyBorder="1"/>
    <xf numFmtId="0" fontId="4" fillId="0" borderId="23" xfId="0" applyFont="1" applyBorder="1"/>
    <xf numFmtId="0" fontId="3" fillId="30" borderId="0" xfId="0" applyFont="1" applyFill="1" applyAlignment="1">
      <alignment horizontal="center"/>
    </xf>
    <xf numFmtId="0" fontId="4" fillId="30" borderId="0" xfId="0" applyFont="1" applyFill="1" applyAlignment="1">
      <alignment horizontal="center"/>
    </xf>
    <xf numFmtId="0" fontId="4" fillId="30" borderId="0" xfId="0" applyFont="1" applyFill="1"/>
    <xf numFmtId="0" fontId="23" fillId="0" borderId="11" xfId="0" applyFont="1" applyBorder="1"/>
    <xf numFmtId="0" fontId="3" fillId="0" borderId="7" xfId="0" applyFont="1" applyBorder="1"/>
    <xf numFmtId="0" fontId="3" fillId="0" borderId="8" xfId="0" applyFont="1" applyBorder="1"/>
    <xf numFmtId="0" fontId="4" fillId="0" borderId="7" xfId="0" applyFont="1" applyBorder="1"/>
    <xf numFmtId="0" fontId="4" fillId="0" borderId="13" xfId="0" applyFont="1" applyBorder="1"/>
    <xf numFmtId="164" fontId="4" fillId="0" borderId="8" xfId="0" applyNumberFormat="1" applyFont="1" applyBorder="1"/>
    <xf numFmtId="0" fontId="4" fillId="0" borderId="13" xfId="0" applyFont="1" applyBorder="1" applyAlignment="1">
      <alignment horizontal="right"/>
    </xf>
    <xf numFmtId="164" fontId="4" fillId="0" borderId="11" xfId="0" applyNumberFormat="1" applyFont="1" applyBorder="1" applyAlignment="1">
      <alignment horizontal="right"/>
    </xf>
    <xf numFmtId="164" fontId="4" fillId="0" borderId="11" xfId="0" applyNumberFormat="1" applyFont="1" applyBorder="1"/>
    <xf numFmtId="164" fontId="4" fillId="30" borderId="13" xfId="0" applyNumberFormat="1" applyFont="1" applyFill="1" applyBorder="1" applyAlignment="1">
      <alignment horizontal="center"/>
    </xf>
    <xf numFmtId="164" fontId="4" fillId="30" borderId="13" xfId="0" applyNumberFormat="1" applyFont="1" applyFill="1" applyBorder="1"/>
    <xf numFmtId="0" fontId="23" fillId="0" borderId="24" xfId="0" applyFont="1" applyBorder="1"/>
    <xf numFmtId="0" fontId="3" fillId="0" borderId="7" xfId="0" applyFont="1" applyBorder="1" applyAlignment="1">
      <alignment horizontal="right"/>
    </xf>
    <xf numFmtId="0" fontId="3" fillId="0" borderId="13" xfId="0" applyFont="1" applyBorder="1" applyAlignment="1">
      <alignment horizontal="right"/>
    </xf>
    <xf numFmtId="0" fontId="4" fillId="0" borderId="11" xfId="0" applyFont="1" applyBorder="1"/>
    <xf numFmtId="0" fontId="4" fillId="0" borderId="8" xfId="0" applyFont="1" applyBorder="1"/>
    <xf numFmtId="0" fontId="4" fillId="30" borderId="13" xfId="0" applyFont="1" applyFill="1" applyBorder="1" applyAlignment="1">
      <alignment horizontal="center"/>
    </xf>
    <xf numFmtId="0" fontId="4" fillId="30" borderId="13" xfId="0" applyFont="1" applyFill="1" applyBorder="1"/>
    <xf numFmtId="0" fontId="4" fillId="0" borderId="11" xfId="0" applyFont="1" applyBorder="1" applyAlignment="1">
      <alignment horizontal="right"/>
    </xf>
    <xf numFmtId="0" fontId="23" fillId="0" borderId="12" xfId="0" applyFont="1" applyBorder="1" applyAlignment="1">
      <alignment horizontal="right"/>
    </xf>
    <xf numFmtId="0" fontId="20" fillId="0" borderId="22" xfId="0" applyFont="1" applyBorder="1"/>
    <xf numFmtId="0" fontId="20" fillId="0" borderId="23" xfId="0" applyFont="1" applyBorder="1"/>
    <xf numFmtId="0" fontId="6" fillId="30" borderId="25" xfId="0" applyFont="1" applyFill="1" applyBorder="1" applyAlignment="1">
      <alignment horizontal="center"/>
    </xf>
    <xf numFmtId="0" fontId="6" fillId="30" borderId="26" xfId="0" applyFont="1" applyFill="1" applyBorder="1" applyAlignment="1">
      <alignment horizontal="center"/>
    </xf>
    <xf numFmtId="0" fontId="4" fillId="30" borderId="27" xfId="0" applyFont="1" applyFill="1" applyBorder="1"/>
    <xf numFmtId="0" fontId="3" fillId="0" borderId="29" xfId="0" applyFont="1" applyBorder="1"/>
    <xf numFmtId="0" fontId="3" fillId="0" borderId="28" xfId="0" applyFont="1" applyBorder="1"/>
    <xf numFmtId="0" fontId="3" fillId="0" borderId="30" xfId="0" applyFont="1" applyBorder="1"/>
    <xf numFmtId="0" fontId="3" fillId="30" borderId="24" xfId="0" applyFont="1" applyFill="1" applyBorder="1" applyAlignment="1">
      <alignment horizontal="center"/>
    </xf>
    <xf numFmtId="0" fontId="3" fillId="30" borderId="31" xfId="0" applyFont="1" applyFill="1" applyBorder="1" applyAlignment="1">
      <alignment horizontal="center"/>
    </xf>
    <xf numFmtId="0" fontId="3" fillId="30" borderId="18" xfId="0" applyFont="1" applyFill="1" applyBorder="1"/>
    <xf numFmtId="0" fontId="22" fillId="0" borderId="0" xfId="0" applyFont="1"/>
    <xf numFmtId="0" fontId="22" fillId="0" borderId="0" xfId="0" applyFont="1" applyAlignment="1">
      <alignment horizontal="center"/>
    </xf>
    <xf numFmtId="0" fontId="48" fillId="0" borderId="0" xfId="0" applyFont="1" applyAlignment="1">
      <alignment horizontal="center" wrapText="1"/>
    </xf>
    <xf numFmtId="0" fontId="48" fillId="0" borderId="0" xfId="0" applyFont="1" applyAlignment="1">
      <alignment horizontal="left" wrapText="1"/>
    </xf>
    <xf numFmtId="0" fontId="21" fillId="0" borderId="0" xfId="0" applyFont="1"/>
    <xf numFmtId="0" fontId="50" fillId="0" borderId="0" xfId="0" applyFont="1"/>
    <xf numFmtId="0" fontId="3" fillId="15" borderId="32" xfId="0" applyFont="1" applyFill="1" applyBorder="1" applyAlignment="1">
      <alignment horizontal="center" wrapText="1"/>
    </xf>
    <xf numFmtId="0" fontId="3" fillId="15" borderId="33" xfId="0" applyFont="1" applyFill="1" applyBorder="1" applyAlignment="1">
      <alignment horizontal="center" wrapText="1"/>
    </xf>
    <xf numFmtId="0" fontId="21" fillId="4" borderId="5" xfId="0" applyFont="1" applyFill="1" applyBorder="1" applyAlignment="1">
      <alignment horizontal="center" wrapText="1"/>
    </xf>
    <xf numFmtId="0" fontId="21" fillId="4" borderId="20" xfId="0" applyFont="1" applyFill="1" applyBorder="1" applyAlignment="1">
      <alignment horizontal="center" wrapText="1"/>
    </xf>
    <xf numFmtId="0" fontId="20" fillId="4" borderId="6" xfId="0" applyFont="1" applyFill="1" applyBorder="1" applyAlignment="1">
      <alignment horizontal="center" wrapText="1"/>
    </xf>
    <xf numFmtId="0" fontId="21" fillId="15" borderId="5" xfId="0" applyFont="1" applyFill="1" applyBorder="1" applyAlignment="1">
      <alignment horizontal="center" wrapText="1"/>
    </xf>
    <xf numFmtId="0" fontId="21" fillId="15" borderId="20" xfId="0" applyFont="1" applyFill="1" applyBorder="1" applyAlignment="1">
      <alignment horizontal="center" wrapText="1"/>
    </xf>
    <xf numFmtId="0" fontId="20" fillId="15" borderId="6" xfId="0" applyFont="1" applyFill="1" applyBorder="1" applyAlignment="1">
      <alignment horizontal="center" wrapText="1"/>
    </xf>
    <xf numFmtId="0" fontId="21" fillId="4" borderId="34" xfId="0" applyFont="1" applyFill="1" applyBorder="1" applyAlignment="1">
      <alignment horizontal="center" wrapText="1"/>
    </xf>
    <xf numFmtId="0" fontId="21" fillId="4" borderId="16" xfId="0" applyFont="1" applyFill="1" applyBorder="1" applyAlignment="1">
      <alignment horizontal="center" wrapText="1"/>
    </xf>
    <xf numFmtId="0" fontId="3" fillId="4" borderId="35" xfId="0" applyFont="1" applyFill="1" applyBorder="1" applyAlignment="1">
      <alignment horizontal="center" wrapText="1"/>
    </xf>
    <xf numFmtId="0" fontId="21" fillId="15" borderId="34" xfId="0" applyFont="1" applyFill="1" applyBorder="1" applyAlignment="1">
      <alignment horizontal="center" wrapText="1"/>
    </xf>
    <xf numFmtId="0" fontId="21" fillId="15" borderId="16" xfId="0" applyFont="1" applyFill="1" applyBorder="1" applyAlignment="1">
      <alignment horizontal="center" wrapText="1"/>
    </xf>
    <xf numFmtId="164" fontId="3" fillId="15" borderId="35" xfId="0" applyNumberFormat="1" applyFont="1" applyFill="1" applyBorder="1" applyAlignment="1">
      <alignment horizontal="center" wrapText="1"/>
    </xf>
    <xf numFmtId="164" fontId="3" fillId="4" borderId="35" xfId="0" applyNumberFormat="1" applyFont="1" applyFill="1" applyBorder="1" applyAlignment="1">
      <alignment horizontal="center" wrapText="1"/>
    </xf>
    <xf numFmtId="0" fontId="21" fillId="15" borderId="24" xfId="0" applyFont="1" applyFill="1" applyBorder="1" applyAlignment="1">
      <alignment horizontal="center" wrapText="1"/>
    </xf>
    <xf numFmtId="0" fontId="3" fillId="15" borderId="35" xfId="0" applyFont="1" applyFill="1" applyBorder="1" applyAlignment="1">
      <alignment horizontal="center" wrapText="1"/>
    </xf>
    <xf numFmtId="0" fontId="3" fillId="15" borderId="11" xfId="0" applyFont="1" applyFill="1" applyBorder="1" applyAlignment="1">
      <alignment horizontal="center"/>
    </xf>
    <xf numFmtId="0" fontId="22" fillId="15" borderId="8" xfId="0" applyFont="1" applyFill="1" applyBorder="1"/>
    <xf numFmtId="0" fontId="22" fillId="4" borderId="8" xfId="0" applyFont="1" applyFill="1" applyBorder="1"/>
    <xf numFmtId="164" fontId="3" fillId="0" borderId="7" xfId="0" applyNumberFormat="1" applyFont="1" applyBorder="1"/>
    <xf numFmtId="164" fontId="3" fillId="0" borderId="8" xfId="0" applyNumberFormat="1" applyFont="1" applyBorder="1"/>
    <xf numFmtId="0" fontId="3" fillId="15" borderId="8" xfId="0" applyFont="1" applyFill="1" applyBorder="1"/>
    <xf numFmtId="164" fontId="3" fillId="4" borderId="8" xfId="0" applyNumberFormat="1" applyFont="1" applyFill="1" applyBorder="1"/>
    <xf numFmtId="0" fontId="3" fillId="0" borderId="11" xfId="0" applyFont="1" applyBorder="1"/>
    <xf numFmtId="164" fontId="3" fillId="15" borderId="8" xfId="0" applyNumberFormat="1" applyFont="1" applyFill="1" applyBorder="1"/>
    <xf numFmtId="164" fontId="3" fillId="4" borderId="8" xfId="0" applyNumberFormat="1" applyFont="1" applyFill="1" applyBorder="1" applyAlignment="1">
      <alignment horizontal="right"/>
    </xf>
    <xf numFmtId="0" fontId="3" fillId="0" borderId="7" xfId="0" applyFont="1" applyBorder="1" applyAlignment="1">
      <alignment horizontal="center"/>
    </xf>
    <xf numFmtId="0" fontId="3" fillId="0" borderId="36" xfId="0" applyFont="1" applyBorder="1" applyAlignment="1">
      <alignment horizontal="center"/>
    </xf>
    <xf numFmtId="0" fontId="3" fillId="0" borderId="22" xfId="0" applyFont="1" applyBorder="1" applyAlignment="1">
      <alignment horizontal="right"/>
    </xf>
    <xf numFmtId="0" fontId="3" fillId="0" borderId="0" xfId="0" applyFont="1" applyAlignment="1">
      <alignment horizontal="right"/>
    </xf>
    <xf numFmtId="0" fontId="3" fillId="15" borderId="23" xfId="0" applyFont="1" applyFill="1" applyBorder="1"/>
    <xf numFmtId="164" fontId="3" fillId="4" borderId="23" xfId="0" applyNumberFormat="1" applyFont="1" applyFill="1" applyBorder="1" applyAlignment="1">
      <alignment horizontal="center"/>
    </xf>
    <xf numFmtId="164" fontId="3" fillId="15" borderId="23" xfId="0" applyNumberFormat="1" applyFont="1" applyFill="1" applyBorder="1"/>
    <xf numFmtId="164" fontId="20" fillId="0" borderId="22" xfId="0" applyNumberFormat="1" applyFont="1" applyBorder="1"/>
    <xf numFmtId="0" fontId="4" fillId="0" borderId="37" xfId="0" applyFont="1" applyBorder="1"/>
    <xf numFmtId="0" fontId="4" fillId="0" borderId="38" xfId="0" applyFont="1" applyBorder="1"/>
    <xf numFmtId="164" fontId="4" fillId="15" borderId="8" xfId="0" applyNumberFormat="1" applyFont="1" applyFill="1" applyBorder="1"/>
    <xf numFmtId="164" fontId="4" fillId="15" borderId="13" xfId="0" applyNumberFormat="1" applyFont="1" applyFill="1" applyBorder="1" applyAlignment="1">
      <alignment horizontal="right"/>
    </xf>
    <xf numFmtId="164" fontId="4" fillId="15" borderId="8" xfId="0" applyNumberFormat="1" applyFont="1" applyFill="1" applyBorder="1" applyAlignment="1">
      <alignment horizontal="right"/>
    </xf>
    <xf numFmtId="164" fontId="4" fillId="15" borderId="23" xfId="0" applyNumberFormat="1" applyFont="1" applyFill="1" applyBorder="1" applyAlignment="1">
      <alignment horizontal="right"/>
    </xf>
    <xf numFmtId="0" fontId="4" fillId="0" borderId="28" xfId="0" applyFont="1" applyBorder="1"/>
    <xf numFmtId="0" fontId="4" fillId="0" borderId="30" xfId="0" applyFont="1" applyBorder="1"/>
    <xf numFmtId="0" fontId="4" fillId="0" borderId="29" xfId="0" applyFont="1" applyBorder="1"/>
    <xf numFmtId="0" fontId="4" fillId="0" borderId="15" xfId="0" applyFont="1" applyBorder="1"/>
    <xf numFmtId="164" fontId="41" fillId="15" borderId="8" xfId="0" applyNumberFormat="1" applyFont="1" applyFill="1" applyBorder="1"/>
    <xf numFmtId="0" fontId="4" fillId="15" borderId="8" xfId="0" applyFont="1" applyFill="1" applyBorder="1"/>
    <xf numFmtId="0" fontId="4" fillId="0" borderId="39" xfId="0" applyFont="1" applyBorder="1"/>
    <xf numFmtId="0" fontId="4" fillId="0" borderId="36" xfId="0" applyFont="1" applyBorder="1"/>
    <xf numFmtId="0" fontId="4" fillId="15" borderId="23" xfId="0" applyFont="1" applyFill="1" applyBorder="1"/>
    <xf numFmtId="0" fontId="19" fillId="0" borderId="0" xfId="2" applyFont="1" applyAlignment="1"/>
    <xf numFmtId="0" fontId="3" fillId="0" borderId="0" xfId="2" applyFont="1"/>
    <xf numFmtId="0" fontId="20" fillId="15" borderId="13" xfId="2" applyFont="1" applyFill="1" applyBorder="1" applyAlignment="1">
      <alignment horizontal="center" wrapText="1"/>
    </xf>
    <xf numFmtId="0" fontId="20" fillId="4" borderId="13" xfId="2" applyFont="1" applyFill="1" applyBorder="1" applyAlignment="1">
      <alignment horizontal="center" wrapText="1"/>
    </xf>
    <xf numFmtId="0" fontId="20" fillId="38" borderId="13" xfId="2" applyFont="1" applyFill="1" applyBorder="1" applyAlignment="1">
      <alignment horizontal="center" wrapText="1"/>
    </xf>
    <xf numFmtId="0" fontId="20" fillId="0" borderId="13" xfId="2" applyFont="1" applyBorder="1"/>
    <xf numFmtId="0" fontId="3" fillId="15" borderId="13" xfId="2" applyFont="1" applyFill="1" applyBorder="1" applyAlignment="1">
      <alignment horizontal="center"/>
    </xf>
    <xf numFmtId="0" fontId="3" fillId="4" borderId="13" xfId="2" applyFont="1" applyFill="1" applyBorder="1" applyAlignment="1">
      <alignment horizontal="center"/>
    </xf>
    <xf numFmtId="0" fontId="3" fillId="38" borderId="13" xfId="2" applyFont="1" applyFill="1" applyBorder="1" applyAlignment="1">
      <alignment horizontal="center"/>
    </xf>
    <xf numFmtId="0" fontId="20" fillId="0" borderId="0" xfId="2" applyFont="1" applyAlignment="1">
      <alignment horizontal="center"/>
    </xf>
    <xf numFmtId="0" fontId="24" fillId="0" borderId="13" xfId="2" applyFont="1" applyBorder="1"/>
    <xf numFmtId="0" fontId="24" fillId="0" borderId="0" xfId="2" applyFont="1"/>
    <xf numFmtId="0" fontId="24" fillId="0" borderId="0" xfId="2" applyFont="1" applyAlignment="1">
      <alignment horizontal="center"/>
    </xf>
    <xf numFmtId="0" fontId="3" fillId="0" borderId="0" xfId="2" applyFont="1" applyAlignment="1">
      <alignment horizontal="center"/>
    </xf>
    <xf numFmtId="0" fontId="3" fillId="3" borderId="13" xfId="2" applyFont="1" applyFill="1" applyBorder="1" applyAlignment="1">
      <alignment horizontal="center"/>
    </xf>
    <xf numFmtId="0" fontId="20" fillId="16" borderId="13" xfId="0" applyFont="1" applyFill="1" applyBorder="1" applyAlignment="1">
      <alignment horizontal="center"/>
    </xf>
    <xf numFmtId="0" fontId="20" fillId="16" borderId="36" xfId="0" applyFont="1" applyFill="1" applyBorder="1" applyAlignment="1">
      <alignment horizontal="center"/>
    </xf>
    <xf numFmtId="0" fontId="20" fillId="39" borderId="13" xfId="0" applyFont="1" applyFill="1" applyBorder="1" applyAlignment="1">
      <alignment horizontal="center"/>
    </xf>
    <xf numFmtId="0" fontId="20" fillId="15" borderId="0" xfId="0" applyFont="1" applyFill="1" applyBorder="1"/>
    <xf numFmtId="0" fontId="22" fillId="15" borderId="13" xfId="0" applyFont="1" applyFill="1" applyBorder="1" applyAlignment="1">
      <alignment horizontal="center"/>
    </xf>
    <xf numFmtId="0" fontId="22" fillId="16" borderId="11" xfId="0" applyFont="1" applyFill="1" applyBorder="1" applyAlignment="1">
      <alignment horizontal="center"/>
    </xf>
    <xf numFmtId="0" fontId="22" fillId="0" borderId="13" xfId="0" applyFont="1" applyBorder="1" applyAlignment="1">
      <alignment horizontal="center" wrapText="1"/>
    </xf>
    <xf numFmtId="0" fontId="22" fillId="4" borderId="17" xfId="0" applyFont="1" applyFill="1" applyBorder="1" applyAlignment="1">
      <alignment horizontal="center"/>
    </xf>
    <xf numFmtId="0" fontId="22" fillId="16" borderId="13" xfId="0" applyFont="1" applyFill="1" applyBorder="1" applyAlignment="1">
      <alignment horizontal="center"/>
    </xf>
    <xf numFmtId="0" fontId="23" fillId="15" borderId="11" xfId="0" applyFont="1" applyFill="1" applyBorder="1"/>
    <xf numFmtId="0" fontId="3" fillId="16" borderId="11" xfId="0" applyFont="1" applyFill="1" applyBorder="1" applyAlignment="1">
      <alignment horizontal="center"/>
    </xf>
    <xf numFmtId="0" fontId="20" fillId="0" borderId="13" xfId="0" applyFont="1" applyBorder="1" applyAlignment="1">
      <alignment horizontal="center"/>
    </xf>
    <xf numFmtId="0" fontId="3" fillId="4" borderId="17" xfId="0" applyFont="1" applyFill="1" applyBorder="1" applyAlignment="1">
      <alignment horizontal="center"/>
    </xf>
    <xf numFmtId="0" fontId="3" fillId="16" borderId="13" xfId="0" applyFont="1" applyFill="1" applyBorder="1" applyAlignment="1">
      <alignment horizontal="center"/>
    </xf>
    <xf numFmtId="0" fontId="3" fillId="0" borderId="13" xfId="0" applyFont="1" applyBorder="1" applyAlignment="1">
      <alignment horizontal="center" vertical="center"/>
    </xf>
    <xf numFmtId="0" fontId="3" fillId="40" borderId="13" xfId="0" applyFont="1" applyFill="1" applyBorder="1" applyAlignment="1">
      <alignment horizontal="center"/>
    </xf>
    <xf numFmtId="0" fontId="23" fillId="15" borderId="24" xfId="0" applyFont="1" applyFill="1" applyBorder="1"/>
    <xf numFmtId="0" fontId="51" fillId="0" borderId="13" xfId="0" applyFont="1" applyBorder="1" applyAlignment="1">
      <alignment horizontal="center" vertical="center"/>
    </xf>
    <xf numFmtId="0" fontId="2" fillId="0" borderId="13" xfId="0" applyFont="1" applyBorder="1" applyAlignment="1">
      <alignment horizontal="center"/>
    </xf>
    <xf numFmtId="0" fontId="23" fillId="0" borderId="13" xfId="0" applyFont="1" applyBorder="1" applyAlignment="1">
      <alignment horizontal="right"/>
    </xf>
    <xf numFmtId="0" fontId="20" fillId="39" borderId="17" xfId="0" applyFont="1" applyFill="1" applyBorder="1" applyAlignment="1">
      <alignment horizontal="center"/>
    </xf>
    <xf numFmtId="0" fontId="23" fillId="0" borderId="0" xfId="0" applyFont="1" applyAlignment="1">
      <alignment horizontal="right"/>
    </xf>
    <xf numFmtId="0" fontId="3" fillId="16" borderId="36" xfId="0" applyFont="1" applyFill="1" applyBorder="1" applyAlignment="1">
      <alignment horizontal="center"/>
    </xf>
    <xf numFmtId="0" fontId="3" fillId="16" borderId="17" xfId="0" applyFont="1" applyFill="1" applyBorder="1" applyAlignment="1">
      <alignment horizontal="center"/>
    </xf>
    <xf numFmtId="0" fontId="23" fillId="0" borderId="0" xfId="0" applyFont="1"/>
    <xf numFmtId="164" fontId="20" fillId="4" borderId="13" xfId="0" applyNumberFormat="1" applyFont="1" applyFill="1" applyBorder="1" applyAlignment="1">
      <alignment horizontal="center"/>
    </xf>
    <xf numFmtId="0" fontId="3" fillId="16" borderId="13" xfId="0" applyFont="1" applyFill="1" applyBorder="1"/>
    <xf numFmtId="4" fontId="20" fillId="4" borderId="13" xfId="0" applyNumberFormat="1" applyFont="1" applyFill="1" applyBorder="1" applyAlignment="1">
      <alignment horizontal="center"/>
    </xf>
    <xf numFmtId="49" fontId="3" fillId="0" borderId="0" xfId="0" applyNumberFormat="1" applyFont="1"/>
    <xf numFmtId="0" fontId="3" fillId="0" borderId="0" xfId="0" applyFont="1" applyAlignment="1">
      <alignment horizontal="left"/>
    </xf>
    <xf numFmtId="0" fontId="20" fillId="0" borderId="0" xfId="0" applyFont="1" applyAlignment="1">
      <alignment horizontal="left"/>
    </xf>
    <xf numFmtId="0" fontId="3" fillId="15" borderId="13" xfId="0" applyFont="1" applyFill="1" applyBorder="1"/>
    <xf numFmtId="0" fontId="3" fillId="0" borderId="0" xfId="0" applyFont="1" applyAlignment="1">
      <alignment wrapText="1"/>
    </xf>
    <xf numFmtId="0" fontId="0" fillId="0" borderId="0" xfId="0" applyFont="1" applyAlignment="1">
      <alignment horizontal="center" wrapText="1"/>
    </xf>
    <xf numFmtId="0" fontId="3" fillId="15" borderId="11" xfId="0" applyFont="1" applyFill="1" applyBorder="1"/>
    <xf numFmtId="2" fontId="20" fillId="16" borderId="34" xfId="0" applyNumberFormat="1" applyFont="1" applyFill="1" applyBorder="1" applyAlignment="1">
      <alignment horizontal="center"/>
    </xf>
    <xf numFmtId="0" fontId="20" fillId="4" borderId="0" xfId="0" applyFont="1" applyFill="1" applyBorder="1"/>
    <xf numFmtId="2" fontId="22" fillId="4" borderId="7" xfId="0" applyNumberFormat="1" applyFont="1" applyFill="1" applyBorder="1" applyAlignment="1">
      <alignment horizontal="center"/>
    </xf>
    <xf numFmtId="2" fontId="22" fillId="4" borderId="13" xfId="0" applyNumberFormat="1" applyFont="1" applyFill="1" applyBorder="1" applyAlignment="1">
      <alignment horizontal="center"/>
    </xf>
    <xf numFmtId="2" fontId="22" fillId="15" borderId="8" xfId="0" applyNumberFormat="1" applyFont="1" applyFill="1" applyBorder="1" applyAlignment="1">
      <alignment horizontal="center"/>
    </xf>
    <xf numFmtId="2" fontId="22" fillId="41" borderId="17" xfId="0" applyNumberFormat="1" applyFont="1" applyFill="1" applyBorder="1" applyAlignment="1">
      <alignment horizontal="center"/>
    </xf>
    <xf numFmtId="2" fontId="22" fillId="41" borderId="7" xfId="0" applyNumberFormat="1" applyFont="1" applyFill="1" applyBorder="1" applyAlignment="1">
      <alignment horizontal="center"/>
    </xf>
    <xf numFmtId="2" fontId="22" fillId="41" borderId="13" xfId="0" applyNumberFormat="1" applyFont="1" applyFill="1" applyBorder="1" applyAlignment="1">
      <alignment horizontal="center"/>
    </xf>
    <xf numFmtId="0" fontId="3" fillId="4" borderId="11" xfId="0" applyFont="1" applyFill="1" applyBorder="1"/>
    <xf numFmtId="2" fontId="3" fillId="4" borderId="7" xfId="0" applyNumberFormat="1" applyFont="1" applyFill="1" applyBorder="1" applyAlignment="1">
      <alignment horizontal="center"/>
    </xf>
    <xf numFmtId="2" fontId="3" fillId="4" borderId="13" xfId="0" applyNumberFormat="1" applyFont="1" applyFill="1" applyBorder="1" applyAlignment="1">
      <alignment horizontal="center"/>
    </xf>
    <xf numFmtId="2" fontId="3" fillId="15" borderId="8" xfId="0" applyNumberFormat="1" applyFont="1" applyFill="1" applyBorder="1" applyAlignment="1">
      <alignment horizontal="center"/>
    </xf>
    <xf numFmtId="2" fontId="3" fillId="41" borderId="17" xfId="0" applyNumberFormat="1" applyFont="1" applyFill="1" applyBorder="1" applyAlignment="1">
      <alignment horizontal="center"/>
    </xf>
    <xf numFmtId="0" fontId="3" fillId="41" borderId="19" xfId="0" applyFont="1" applyFill="1" applyBorder="1" applyAlignment="1">
      <alignment horizontal="center"/>
    </xf>
    <xf numFmtId="2" fontId="3" fillId="41" borderId="13" xfId="0" applyNumberFormat="1" applyFont="1" applyFill="1" applyBorder="1" applyAlignment="1">
      <alignment horizontal="center"/>
    </xf>
    <xf numFmtId="0" fontId="3" fillId="41" borderId="13" xfId="0" applyFont="1" applyFill="1" applyBorder="1" applyAlignment="1">
      <alignment horizontal="center"/>
    </xf>
    <xf numFmtId="0" fontId="3" fillId="41" borderId="0" xfId="0" applyFont="1" applyFill="1" applyBorder="1" applyAlignment="1">
      <alignment horizontal="center"/>
    </xf>
    <xf numFmtId="0" fontId="3" fillId="41" borderId="12" xfId="0" applyFont="1" applyFill="1" applyBorder="1" applyAlignment="1">
      <alignment horizontal="center"/>
    </xf>
    <xf numFmtId="0" fontId="3" fillId="41" borderId="17" xfId="0" applyFont="1" applyFill="1" applyBorder="1" applyAlignment="1">
      <alignment horizontal="center"/>
    </xf>
    <xf numFmtId="0" fontId="3" fillId="4" borderId="0" xfId="0" applyFont="1" applyFill="1" applyBorder="1" applyAlignment="1">
      <alignment horizontal="center"/>
    </xf>
    <xf numFmtId="2" fontId="3" fillId="4" borderId="9" xfId="0" applyNumberFormat="1" applyFont="1" applyFill="1" applyBorder="1" applyAlignment="1">
      <alignment horizontal="center"/>
    </xf>
    <xf numFmtId="2" fontId="3" fillId="4" borderId="40" xfId="0" applyNumberFormat="1" applyFont="1" applyFill="1" applyBorder="1" applyAlignment="1">
      <alignment horizontal="center"/>
    </xf>
    <xf numFmtId="2" fontId="3" fillId="15" borderId="10" xfId="0" applyNumberFormat="1" applyFont="1" applyFill="1" applyBorder="1" applyAlignment="1">
      <alignment horizontal="center"/>
    </xf>
    <xf numFmtId="2" fontId="3" fillId="0" borderId="0" xfId="0" applyNumberFormat="1" applyFont="1" applyAlignment="1">
      <alignment horizontal="center"/>
    </xf>
    <xf numFmtId="0" fontId="52" fillId="0" borderId="0" xfId="0" applyFont="1"/>
    <xf numFmtId="0" fontId="53" fillId="0" borderId="0" xfId="0" applyFont="1"/>
    <xf numFmtId="0" fontId="41" fillId="0" borderId="0" xfId="0" applyFont="1"/>
    <xf numFmtId="0" fontId="41" fillId="0" borderId="0" xfId="0" applyFont="1" applyAlignment="1">
      <alignment wrapText="1"/>
    </xf>
    <xf numFmtId="0" fontId="54" fillId="0" borderId="0" xfId="0" applyFont="1" applyAlignment="1">
      <alignment wrapText="1"/>
    </xf>
    <xf numFmtId="0" fontId="20" fillId="0" borderId="0" xfId="0" applyFont="1" applyAlignment="1">
      <alignment wrapText="1"/>
    </xf>
    <xf numFmtId="0" fontId="20" fillId="41" borderId="13" xfId="0" applyFont="1" applyFill="1" applyBorder="1" applyAlignment="1">
      <alignment horizontal="center"/>
    </xf>
    <xf numFmtId="0" fontId="0" fillId="41" borderId="41" xfId="0" applyFont="1" applyFill="1" applyBorder="1"/>
    <xf numFmtId="0" fontId="0" fillId="15" borderId="41" xfId="0" applyFont="1" applyFill="1" applyBorder="1"/>
    <xf numFmtId="0" fontId="0" fillId="41" borderId="41" xfId="0" applyFill="1" applyBorder="1" applyAlignment="1">
      <alignment horizontal="center"/>
    </xf>
    <xf numFmtId="0" fontId="0" fillId="15" borderId="41" xfId="0" applyFill="1" applyBorder="1" applyAlignment="1">
      <alignment horizontal="center"/>
    </xf>
    <xf numFmtId="2" fontId="3" fillId="15" borderId="13" xfId="0" applyNumberFormat="1" applyFont="1" applyFill="1" applyBorder="1" applyAlignment="1">
      <alignment horizontal="center"/>
    </xf>
    <xf numFmtId="164" fontId="3" fillId="41" borderId="13" xfId="0" applyNumberFormat="1" applyFont="1" applyFill="1" applyBorder="1" applyAlignment="1">
      <alignment horizontal="center"/>
    </xf>
    <xf numFmtId="164" fontId="3" fillId="15" borderId="13" xfId="0" applyNumberFormat="1" applyFont="1" applyFill="1" applyBorder="1" applyAlignment="1">
      <alignment horizontal="center"/>
    </xf>
    <xf numFmtId="0" fontId="0" fillId="41" borderId="41" xfId="0" applyFont="1" applyFill="1" applyBorder="1" applyAlignment="1">
      <alignment horizontal="center" vertical="center"/>
    </xf>
    <xf numFmtId="0" fontId="0" fillId="15" borderId="41" xfId="0" applyFont="1" applyFill="1" applyBorder="1" applyAlignment="1">
      <alignment horizontal="center" vertical="center"/>
    </xf>
    <xf numFmtId="0" fontId="0" fillId="0" borderId="0" xfId="0" applyFont="1" applyAlignment="1">
      <alignment wrapText="1"/>
    </xf>
    <xf numFmtId="0" fontId="24" fillId="0" borderId="0" xfId="0" applyFont="1"/>
    <xf numFmtId="0" fontId="19" fillId="0" borderId="0" xfId="0" applyFont="1" applyAlignment="1"/>
    <xf numFmtId="0" fontId="20" fillId="0" borderId="0" xfId="0" applyFont="1" applyAlignment="1">
      <alignment vertical="center"/>
    </xf>
    <xf numFmtId="0" fontId="3" fillId="0" borderId="13" xfId="0" applyFont="1" applyBorder="1" applyAlignment="1"/>
    <xf numFmtId="0" fontId="22" fillId="4" borderId="16" xfId="0" applyFont="1" applyFill="1" applyBorder="1" applyAlignment="1">
      <alignment horizontal="center"/>
    </xf>
    <xf numFmtId="0" fontId="3" fillId="4" borderId="16" xfId="0" applyFont="1" applyFill="1" applyBorder="1" applyAlignment="1">
      <alignment horizontal="center"/>
    </xf>
    <xf numFmtId="0" fontId="20" fillId="0" borderId="0" xfId="0" applyFont="1" applyAlignment="1">
      <alignment vertical="center" wrapText="1"/>
    </xf>
    <xf numFmtId="0" fontId="41" fillId="0" borderId="0" xfId="0" applyFont="1" applyAlignment="1">
      <alignment horizontal="center"/>
    </xf>
    <xf numFmtId="0" fontId="21" fillId="15" borderId="7" xfId="0" applyFont="1" applyFill="1" applyBorder="1" applyAlignment="1">
      <alignment horizontal="center" wrapText="1"/>
    </xf>
    <xf numFmtId="0" fontId="21" fillId="0" borderId="8" xfId="0" applyFont="1" applyBorder="1" applyAlignment="1">
      <alignment horizontal="center" wrapText="1"/>
    </xf>
    <xf numFmtId="0" fontId="55" fillId="34" borderId="42" xfId="0" applyFont="1" applyFill="1" applyBorder="1" applyAlignment="1">
      <alignment horizontal="center" vertical="center" wrapText="1"/>
    </xf>
    <xf numFmtId="0" fontId="55" fillId="0" borderId="29" xfId="0" applyFont="1" applyBorder="1" applyAlignment="1">
      <alignment horizontal="center" vertical="center" wrapText="1"/>
    </xf>
    <xf numFmtId="0" fontId="22" fillId="15" borderId="7" xfId="0" applyFont="1" applyFill="1" applyBorder="1" applyAlignment="1">
      <alignment horizontal="center" wrapText="1"/>
    </xf>
    <xf numFmtId="0" fontId="3" fillId="0" borderId="8" xfId="0" applyFont="1" applyBorder="1" applyAlignment="1">
      <alignment horizontal="center"/>
    </xf>
    <xf numFmtId="0" fontId="21" fillId="34" borderId="42" xfId="0" applyFont="1" applyFill="1" applyBorder="1" applyAlignment="1">
      <alignment horizontal="center" vertical="center"/>
    </xf>
    <xf numFmtId="0" fontId="21" fillId="0" borderId="29" xfId="0" applyFont="1" applyBorder="1" applyAlignment="1">
      <alignment horizontal="center" vertical="center"/>
    </xf>
    <xf numFmtId="0" fontId="20" fillId="15" borderId="9" xfId="0" applyFont="1" applyFill="1" applyBorder="1" applyAlignment="1">
      <alignment horizontal="center"/>
    </xf>
    <xf numFmtId="0" fontId="20" fillId="0" borderId="10" xfId="0" applyFont="1" applyBorder="1" applyAlignment="1">
      <alignment horizontal="center"/>
    </xf>
    <xf numFmtId="0" fontId="22" fillId="34" borderId="42" xfId="0" applyFont="1" applyFill="1" applyBorder="1" applyAlignment="1">
      <alignment horizontal="center" vertical="center"/>
    </xf>
    <xf numFmtId="0" fontId="22" fillId="0" borderId="29" xfId="0" applyFont="1" applyBorder="1" applyAlignment="1">
      <alignment horizontal="center" vertical="center"/>
    </xf>
    <xf numFmtId="0" fontId="3" fillId="0" borderId="0" xfId="0" applyFont="1" applyAlignment="1">
      <alignment horizontal="left" vertical="center"/>
    </xf>
    <xf numFmtId="0" fontId="3" fillId="4" borderId="0" xfId="0" applyFont="1" applyFill="1"/>
    <xf numFmtId="0" fontId="3" fillId="15" borderId="0" xfId="0" applyFont="1" applyFill="1" applyAlignment="1">
      <alignment horizontal="center"/>
    </xf>
    <xf numFmtId="0" fontId="55" fillId="34" borderId="0" xfId="0" applyFont="1" applyFill="1" applyAlignment="1">
      <alignment horizontal="center" vertical="center"/>
    </xf>
    <xf numFmtId="0" fontId="55" fillId="0" borderId="0" xfId="0" applyFont="1" applyAlignment="1">
      <alignment horizontal="center" vertical="center"/>
    </xf>
    <xf numFmtId="0" fontId="55" fillId="34" borderId="42" xfId="0" applyFont="1" applyFill="1" applyBorder="1" applyAlignment="1">
      <alignment horizontal="center" vertical="center"/>
    </xf>
    <xf numFmtId="0" fontId="55" fillId="0" borderId="29" xfId="0" applyFont="1" applyBorder="1" applyAlignment="1">
      <alignment horizontal="center" vertical="center"/>
    </xf>
    <xf numFmtId="0" fontId="3" fillId="0" borderId="0" xfId="3"/>
    <xf numFmtId="0" fontId="1" fillId="0" borderId="0" xfId="1" applyFont="1" applyBorder="1" applyAlignment="1" applyProtection="1"/>
    <xf numFmtId="0" fontId="20" fillId="0" borderId="0" xfId="3" applyFont="1"/>
    <xf numFmtId="0" fontId="19" fillId="0" borderId="0" xfId="3" applyFont="1"/>
    <xf numFmtId="0" fontId="56" fillId="42" borderId="13" xfId="3" applyFont="1" applyFill="1" applyBorder="1" applyAlignment="1">
      <alignment horizontal="center" wrapText="1"/>
    </xf>
    <xf numFmtId="0" fontId="56" fillId="4" borderId="13" xfId="3" applyFont="1" applyFill="1" applyBorder="1" applyAlignment="1">
      <alignment horizontal="center" wrapText="1"/>
    </xf>
    <xf numFmtId="0" fontId="56" fillId="0" borderId="13" xfId="3" applyFont="1" applyBorder="1" applyAlignment="1">
      <alignment horizontal="center" wrapText="1"/>
    </xf>
    <xf numFmtId="0" fontId="56" fillId="38" borderId="13" xfId="3" applyFont="1" applyFill="1" applyBorder="1" applyAlignment="1">
      <alignment horizontal="center" wrapText="1"/>
    </xf>
    <xf numFmtId="0" fontId="22" fillId="4" borderId="11" xfId="3" applyFont="1" applyFill="1" applyBorder="1" applyAlignment="1">
      <alignment horizontal="left"/>
    </xf>
    <xf numFmtId="0" fontId="3" fillId="42" borderId="13" xfId="3" applyFill="1" applyBorder="1" applyAlignment="1">
      <alignment horizontal="center"/>
    </xf>
    <xf numFmtId="0" fontId="3" fillId="4" borderId="13" xfId="3" applyFont="1" applyFill="1" applyBorder="1" applyAlignment="1">
      <alignment horizontal="center"/>
    </xf>
    <xf numFmtId="0" fontId="3" fillId="0" borderId="13" xfId="3" applyBorder="1"/>
    <xf numFmtId="0" fontId="3" fillId="38" borderId="13" xfId="3" applyFill="1" applyBorder="1" applyAlignment="1">
      <alignment horizontal="center"/>
    </xf>
    <xf numFmtId="0" fontId="3" fillId="0" borderId="13" xfId="3" applyBorder="1" applyAlignment="1">
      <alignment horizontal="center"/>
    </xf>
    <xf numFmtId="165" fontId="3" fillId="38" borderId="13" xfId="3" applyNumberFormat="1" applyFill="1" applyBorder="1" applyAlignment="1">
      <alignment horizontal="center"/>
    </xf>
    <xf numFmtId="165" fontId="24" fillId="0" borderId="13" xfId="3" applyNumberFormat="1" applyFont="1" applyBorder="1" applyAlignment="1">
      <alignment horizontal="center"/>
    </xf>
    <xf numFmtId="165" fontId="3" fillId="0" borderId="13" xfId="3" applyNumberFormat="1" applyBorder="1" applyAlignment="1">
      <alignment horizontal="center"/>
    </xf>
    <xf numFmtId="0" fontId="21" fillId="4" borderId="13" xfId="3" applyFont="1" applyFill="1" applyBorder="1" applyAlignment="1">
      <alignment horizontal="center" wrapText="1"/>
    </xf>
    <xf numFmtId="0" fontId="21" fillId="30" borderId="13" xfId="3" applyFont="1" applyFill="1" applyBorder="1" applyAlignment="1">
      <alignment horizontal="center" wrapText="1"/>
    </xf>
    <xf numFmtId="0" fontId="3" fillId="38" borderId="13" xfId="3" applyFill="1" applyBorder="1" applyAlignment="1">
      <alignment horizontal="right"/>
    </xf>
    <xf numFmtId="0" fontId="3" fillId="0" borderId="13" xfId="3" applyBorder="1" applyAlignment="1">
      <alignment horizontal="right"/>
    </xf>
    <xf numFmtId="0" fontId="56" fillId="0" borderId="0" xfId="3" applyFont="1"/>
    <xf numFmtId="0" fontId="3" fillId="0" borderId="0" xfId="7"/>
    <xf numFmtId="0" fontId="3" fillId="0" borderId="0" xfId="7" applyAlignment="1">
      <alignment horizontal="center" vertical="center"/>
    </xf>
    <xf numFmtId="0" fontId="20" fillId="0" borderId="0" xfId="7" applyFont="1"/>
    <xf numFmtId="0" fontId="19" fillId="0" borderId="0" xfId="7" applyFont="1"/>
    <xf numFmtId="0" fontId="41" fillId="0" borderId="0" xfId="7" applyFont="1"/>
    <xf numFmtId="0" fontId="3" fillId="0" borderId="0" xfId="7" applyFont="1" applyAlignment="1">
      <alignment horizontal="left"/>
    </xf>
    <xf numFmtId="0" fontId="45" fillId="0" borderId="0" xfId="7" applyFont="1"/>
    <xf numFmtId="0" fontId="20" fillId="42" borderId="13" xfId="7" applyFont="1" applyFill="1" applyBorder="1" applyAlignment="1">
      <alignment horizontal="center"/>
    </xf>
    <xf numFmtId="0" fontId="20" fillId="4" borderId="13" xfId="7" applyFont="1" applyFill="1" applyBorder="1" applyAlignment="1">
      <alignment horizontal="center"/>
    </xf>
    <xf numFmtId="0" fontId="20" fillId="0" borderId="13" xfId="7" applyFont="1" applyBorder="1" applyAlignment="1">
      <alignment horizontal="center"/>
    </xf>
    <xf numFmtId="0" fontId="20" fillId="6" borderId="7" xfId="7" applyFont="1" applyFill="1" applyBorder="1" applyAlignment="1">
      <alignment horizontal="center" vertical="center" wrapText="1"/>
    </xf>
    <xf numFmtId="0" fontId="20" fillId="6" borderId="13" xfId="7" applyFont="1" applyFill="1" applyBorder="1" applyAlignment="1">
      <alignment horizontal="center" vertical="center" wrapText="1"/>
    </xf>
    <xf numFmtId="0" fontId="20" fillId="4" borderId="13" xfId="7" applyFont="1" applyFill="1" applyBorder="1" applyAlignment="1">
      <alignment horizontal="center" vertical="center"/>
    </xf>
    <xf numFmtId="0" fontId="20" fillId="0" borderId="8" xfId="7" applyFont="1" applyBorder="1" applyAlignment="1">
      <alignment horizontal="center" vertical="center"/>
    </xf>
    <xf numFmtId="0" fontId="3" fillId="0" borderId="13" xfId="7" applyFont="1" applyBorder="1"/>
    <xf numFmtId="0" fontId="3" fillId="42" borderId="13" xfId="7" applyFill="1" applyBorder="1" applyAlignment="1">
      <alignment horizontal="center"/>
    </xf>
    <xf numFmtId="0" fontId="3" fillId="0" borderId="13" xfId="7" applyBorder="1" applyAlignment="1">
      <alignment horizontal="center"/>
    </xf>
    <xf numFmtId="0" fontId="45" fillId="0" borderId="13" xfId="7" applyFont="1" applyBorder="1" applyAlignment="1">
      <alignment wrapText="1"/>
    </xf>
    <xf numFmtId="0" fontId="3" fillId="4" borderId="13" xfId="7" applyFill="1" applyBorder="1" applyAlignment="1">
      <alignment horizontal="center" vertical="center"/>
    </xf>
    <xf numFmtId="0" fontId="3" fillId="0" borderId="13" xfId="7" applyBorder="1" applyAlignment="1">
      <alignment horizontal="center" vertical="center"/>
    </xf>
    <xf numFmtId="0" fontId="3" fillId="0" borderId="0" xfId="7" applyAlignment="1">
      <alignment vertical="center"/>
    </xf>
    <xf numFmtId="0" fontId="3" fillId="6" borderId="7" xfId="7" applyFill="1" applyBorder="1" applyAlignment="1">
      <alignment horizontal="center" vertical="center"/>
    </xf>
    <xf numFmtId="0" fontId="3" fillId="6" borderId="13" xfId="7" applyFill="1" applyBorder="1" applyAlignment="1">
      <alignment horizontal="center" vertical="center"/>
    </xf>
    <xf numFmtId="0" fontId="3" fillId="0" borderId="11" xfId="7" applyBorder="1" applyAlignment="1">
      <alignment horizontal="center" vertical="center"/>
    </xf>
    <xf numFmtId="0" fontId="3" fillId="0" borderId="8" xfId="7" applyBorder="1" applyAlignment="1">
      <alignment horizontal="center" vertical="center"/>
    </xf>
    <xf numFmtId="0" fontId="20" fillId="0" borderId="13" xfId="7" applyFont="1" applyBorder="1" applyAlignment="1">
      <alignment horizontal="center" vertical="center"/>
    </xf>
    <xf numFmtId="0" fontId="20" fillId="0" borderId="7" xfId="7" applyFont="1" applyBorder="1" applyAlignment="1">
      <alignment horizontal="center" vertical="center"/>
    </xf>
    <xf numFmtId="2" fontId="3" fillId="42" borderId="13" xfId="7" applyNumberFormat="1" applyFill="1" applyBorder="1" applyAlignment="1">
      <alignment horizontal="center"/>
    </xf>
    <xf numFmtId="2" fontId="3" fillId="0" borderId="13" xfId="7" applyNumberFormat="1" applyBorder="1" applyAlignment="1">
      <alignment horizontal="center"/>
    </xf>
    <xf numFmtId="2" fontId="3" fillId="4" borderId="13" xfId="7" applyNumberFormat="1" applyFill="1" applyBorder="1" applyAlignment="1">
      <alignment horizontal="center"/>
    </xf>
    <xf numFmtId="2" fontId="20" fillId="4" borderId="13" xfId="7" applyNumberFormat="1" applyFont="1" applyFill="1" applyBorder="1" applyAlignment="1">
      <alignment horizontal="center" vertical="center"/>
    </xf>
    <xf numFmtId="2" fontId="3" fillId="0" borderId="8" xfId="7" applyNumberFormat="1" applyBorder="1" applyAlignment="1">
      <alignment horizontal="center" vertical="center"/>
    </xf>
    <xf numFmtId="0" fontId="3" fillId="0" borderId="7" xfId="7" applyFont="1" applyBorder="1" applyAlignment="1">
      <alignment horizontal="center" vertical="center"/>
    </xf>
    <xf numFmtId="2" fontId="3" fillId="4" borderId="13" xfId="7" applyNumberFormat="1" applyFill="1" applyBorder="1" applyAlignment="1">
      <alignment horizontal="center" vertical="center"/>
    </xf>
    <xf numFmtId="0" fontId="20" fillId="34" borderId="13" xfId="7" applyFont="1" applyFill="1" applyBorder="1" applyAlignment="1">
      <alignment horizontal="center"/>
    </xf>
    <xf numFmtId="0" fontId="20" fillId="0" borderId="17" xfId="7" applyFont="1" applyBorder="1" applyAlignment="1">
      <alignment horizontal="center"/>
    </xf>
    <xf numFmtId="0" fontId="20" fillId="4" borderId="17" xfId="7" applyFont="1" applyFill="1" applyBorder="1" applyAlignment="1">
      <alignment horizontal="center"/>
    </xf>
    <xf numFmtId="0" fontId="22" fillId="4" borderId="13" xfId="7" applyFont="1" applyFill="1" applyBorder="1" applyAlignment="1">
      <alignment horizontal="right"/>
    </xf>
    <xf numFmtId="164" fontId="3" fillId="42" borderId="13" xfId="7" applyNumberFormat="1" applyFill="1" applyBorder="1" applyAlignment="1">
      <alignment horizontal="center"/>
    </xf>
    <xf numFmtId="164" fontId="3" fillId="0" borderId="13" xfId="7" applyNumberFormat="1" applyBorder="1" applyAlignment="1">
      <alignment horizontal="center"/>
    </xf>
    <xf numFmtId="0" fontId="20" fillId="43" borderId="13" xfId="7" applyFont="1" applyFill="1" applyBorder="1" applyAlignment="1">
      <alignment horizontal="right" indent="12"/>
    </xf>
    <xf numFmtId="164" fontId="20" fillId="43" borderId="13" xfId="7" applyNumberFormat="1" applyFont="1" applyFill="1" applyBorder="1" applyAlignment="1">
      <alignment horizontal="center" vertical="center"/>
    </xf>
    <xf numFmtId="0" fontId="3" fillId="0" borderId="7" xfId="7" applyBorder="1" applyAlignment="1">
      <alignment horizontal="center" vertical="center"/>
    </xf>
    <xf numFmtId="0" fontId="22" fillId="0" borderId="13" xfId="7" applyFont="1" applyBorder="1" applyAlignment="1">
      <alignment horizontal="right"/>
    </xf>
    <xf numFmtId="164" fontId="3" fillId="0" borderId="0" xfId="7" applyNumberFormat="1" applyBorder="1" applyAlignment="1">
      <alignment horizontal="center"/>
    </xf>
    <xf numFmtId="0" fontId="3" fillId="0" borderId="13" xfId="7" applyBorder="1" applyAlignment="1">
      <alignment horizontal="right"/>
    </xf>
    <xf numFmtId="164" fontId="3" fillId="0" borderId="13" xfId="7" applyNumberFormat="1" applyBorder="1" applyAlignment="1">
      <alignment horizontal="center" vertical="center"/>
    </xf>
    <xf numFmtId="164" fontId="20" fillId="0" borderId="13" xfId="7" applyNumberFormat="1" applyFont="1" applyBorder="1" applyAlignment="1">
      <alignment horizontal="center" vertical="center"/>
    </xf>
    <xf numFmtId="0" fontId="20" fillId="0" borderId="0" xfId="7" applyFont="1" applyBorder="1" applyAlignment="1">
      <alignment horizontal="center"/>
    </xf>
    <xf numFmtId="0" fontId="45" fillId="0" borderId="0" xfId="7" applyFont="1" applyAlignment="1">
      <alignment vertical="center" wrapText="1"/>
    </xf>
    <xf numFmtId="0" fontId="3" fillId="0" borderId="0" xfId="7" applyFont="1" applyAlignment="1">
      <alignment horizontal="center" vertical="center" wrapText="1"/>
    </xf>
    <xf numFmtId="0" fontId="21" fillId="4" borderId="13" xfId="7" applyFont="1" applyFill="1" applyBorder="1" applyAlignment="1">
      <alignment horizontal="center"/>
    </xf>
    <xf numFmtId="0" fontId="21" fillId="4" borderId="7" xfId="7" applyFont="1" applyFill="1" applyBorder="1" applyAlignment="1">
      <alignment horizontal="center"/>
    </xf>
    <xf numFmtId="0" fontId="20" fillId="4" borderId="8" xfId="7" applyFont="1" applyFill="1" applyBorder="1" applyAlignment="1">
      <alignment horizontal="center"/>
    </xf>
    <xf numFmtId="0" fontId="22" fillId="4" borderId="13" xfId="7" applyFont="1" applyFill="1" applyBorder="1" applyAlignment="1">
      <alignment horizontal="left"/>
    </xf>
    <xf numFmtId="0" fontId="3" fillId="4" borderId="13" xfId="7" applyFill="1" applyBorder="1" applyAlignment="1">
      <alignment horizontal="center"/>
    </xf>
    <xf numFmtId="0" fontId="3" fillId="4" borderId="7" xfId="7" applyFill="1" applyBorder="1" applyAlignment="1">
      <alignment horizontal="center"/>
    </xf>
    <xf numFmtId="2" fontId="3" fillId="4" borderId="8" xfId="7" applyNumberFormat="1" applyFill="1" applyBorder="1" applyAlignment="1">
      <alignment horizontal="center"/>
    </xf>
    <xf numFmtId="0" fontId="3" fillId="4" borderId="44" xfId="7" applyFill="1" applyBorder="1" applyAlignment="1">
      <alignment horizontal="center"/>
    </xf>
    <xf numFmtId="2" fontId="3" fillId="4" borderId="45" xfId="7" applyNumberFormat="1" applyFill="1" applyBorder="1" applyAlignment="1">
      <alignment horizontal="center"/>
    </xf>
    <xf numFmtId="0" fontId="3" fillId="42" borderId="13" xfId="7" applyFont="1" applyFill="1" applyBorder="1" applyAlignment="1">
      <alignment horizontal="center"/>
    </xf>
    <xf numFmtId="0" fontId="3" fillId="0" borderId="13" xfId="7" applyFont="1" applyBorder="1" applyAlignment="1">
      <alignment horizontal="center"/>
    </xf>
    <xf numFmtId="0" fontId="3" fillId="0" borderId="0" xfId="7" applyFont="1" applyAlignment="1">
      <alignment horizontal="center"/>
    </xf>
    <xf numFmtId="0" fontId="20" fillId="43" borderId="13" xfId="7" applyFont="1" applyFill="1" applyBorder="1" applyAlignment="1">
      <alignment horizontal="right" vertical="center"/>
    </xf>
    <xf numFmtId="2" fontId="20" fillId="43" borderId="13" xfId="7" applyNumberFormat="1" applyFont="1" applyFill="1" applyBorder="1" applyAlignment="1">
      <alignment horizontal="center" vertical="center" wrapText="1"/>
    </xf>
    <xf numFmtId="0" fontId="20" fillId="43" borderId="13" xfId="7" applyFont="1" applyFill="1" applyBorder="1" applyAlignment="1">
      <alignment horizontal="right"/>
    </xf>
    <xf numFmtId="0" fontId="3" fillId="0" borderId="13" xfId="7" applyFont="1" applyBorder="1" applyAlignment="1">
      <alignment horizontal="center" vertical="center"/>
    </xf>
    <xf numFmtId="2" fontId="20" fillId="43" borderId="13" xfId="7" applyNumberFormat="1" applyFont="1" applyFill="1" applyBorder="1" applyAlignment="1">
      <alignment horizontal="center" vertical="center"/>
    </xf>
    <xf numFmtId="0" fontId="3" fillId="5" borderId="13" xfId="7" applyFont="1" applyFill="1" applyBorder="1" applyAlignment="1">
      <alignment horizontal="left"/>
    </xf>
    <xf numFmtId="1" fontId="3" fillId="6" borderId="13" xfId="7" applyNumberFormat="1" applyFill="1" applyBorder="1" applyAlignment="1">
      <alignment horizontal="center" vertical="center"/>
    </xf>
    <xf numFmtId="1" fontId="3" fillId="6" borderId="13" xfId="7" applyNumberFormat="1" applyFont="1" applyFill="1" applyBorder="1" applyAlignment="1">
      <alignment horizontal="center" vertical="center"/>
    </xf>
    <xf numFmtId="1" fontId="3" fillId="5" borderId="13" xfId="7" applyNumberFormat="1" applyFill="1" applyBorder="1" applyAlignment="1">
      <alignment horizontal="center" vertical="center"/>
    </xf>
    <xf numFmtId="0" fontId="3" fillId="5" borderId="13" xfId="7" applyFill="1" applyBorder="1" applyAlignment="1">
      <alignment horizontal="center" vertical="center"/>
    </xf>
    <xf numFmtId="0" fontId="20" fillId="5" borderId="13" xfId="7" applyFont="1" applyFill="1" applyBorder="1" applyAlignment="1">
      <alignment horizontal="right" vertical="center"/>
    </xf>
    <xf numFmtId="0" fontId="59" fillId="6" borderId="13" xfId="7" applyFont="1" applyFill="1" applyBorder="1" applyAlignment="1">
      <alignment horizontal="center" vertical="center" wrapText="1"/>
    </xf>
    <xf numFmtId="0" fontId="59" fillId="5" borderId="13" xfId="7" applyFont="1" applyFill="1" applyBorder="1" applyAlignment="1">
      <alignment horizontal="center" vertical="center" wrapText="1"/>
    </xf>
    <xf numFmtId="0" fontId="3" fillId="43" borderId="13" xfId="7" applyFill="1" applyBorder="1" applyAlignment="1">
      <alignment horizontal="center" vertical="center"/>
    </xf>
    <xf numFmtId="0" fontId="20" fillId="43" borderId="13" xfId="2" applyFont="1" applyFill="1" applyBorder="1" applyAlignment="1">
      <alignment horizontal="right"/>
    </xf>
    <xf numFmtId="0" fontId="23" fillId="0" borderId="0" xfId="7" applyFont="1" applyAlignment="1">
      <alignment horizontal="left"/>
    </xf>
    <xf numFmtId="0" fontId="3" fillId="4" borderId="13" xfId="7" applyFill="1" applyBorder="1" applyAlignment="1">
      <alignment horizontal="right"/>
    </xf>
    <xf numFmtId="0" fontId="24" fillId="0" borderId="13" xfId="7" applyFont="1" applyBorder="1" applyAlignment="1">
      <alignment horizontal="center" wrapText="1"/>
    </xf>
    <xf numFmtId="0" fontId="59" fillId="42" borderId="13" xfId="7" applyFont="1" applyFill="1" applyBorder="1" applyAlignment="1">
      <alignment horizontal="right" wrapText="1"/>
    </xf>
    <xf numFmtId="0" fontId="20" fillId="5" borderId="13" xfId="7" applyFont="1" applyFill="1" applyBorder="1" applyAlignment="1">
      <alignment horizontal="center"/>
    </xf>
    <xf numFmtId="0" fontId="3" fillId="0" borderId="0" xfId="7" applyBorder="1"/>
    <xf numFmtId="0" fontId="3" fillId="0" borderId="0" xfId="7" applyBorder="1" applyAlignment="1">
      <alignment horizontal="center" vertical="center"/>
    </xf>
    <xf numFmtId="0" fontId="20" fillId="0" borderId="0" xfId="7" applyFont="1" applyBorder="1" applyAlignment="1"/>
    <xf numFmtId="0" fontId="3" fillId="0" borderId="13" xfId="7" applyFont="1" applyBorder="1" applyAlignment="1">
      <alignment horizontal="center" vertical="center" wrapText="1"/>
    </xf>
    <xf numFmtId="0" fontId="20" fillId="43" borderId="13" xfId="2" applyFont="1" applyFill="1" applyBorder="1" applyAlignment="1">
      <alignment horizontal="right" vertical="center"/>
    </xf>
    <xf numFmtId="0" fontId="20" fillId="0" borderId="13" xfId="7" applyFont="1" applyBorder="1" applyAlignment="1">
      <alignment horizontal="center" vertical="center" wrapText="1"/>
    </xf>
    <xf numFmtId="0" fontId="21" fillId="42" borderId="0" xfId="7" applyFont="1" applyFill="1" applyBorder="1" applyAlignment="1">
      <alignment horizontal="center"/>
    </xf>
    <xf numFmtId="0" fontId="20" fillId="42" borderId="16" xfId="7" applyFont="1" applyFill="1" applyBorder="1" applyAlignment="1">
      <alignment horizontal="center"/>
    </xf>
    <xf numFmtId="0" fontId="21" fillId="42" borderId="13" xfId="7" applyFont="1" applyFill="1" applyBorder="1" applyAlignment="1">
      <alignment horizontal="center"/>
    </xf>
    <xf numFmtId="2" fontId="3" fillId="42" borderId="16" xfId="7" applyNumberFormat="1" applyFill="1" applyBorder="1" applyAlignment="1">
      <alignment horizontal="center"/>
    </xf>
    <xf numFmtId="0" fontId="22" fillId="0" borderId="0" xfId="7" applyFont="1" applyBorder="1" applyAlignment="1">
      <alignment horizontal="left"/>
    </xf>
    <xf numFmtId="0" fontId="3" fillId="0" borderId="0" xfId="7" applyBorder="1" applyAlignment="1">
      <alignment horizontal="center"/>
    </xf>
    <xf numFmtId="2" fontId="3" fillId="0" borderId="0" xfId="7" applyNumberFormat="1" applyBorder="1" applyAlignment="1">
      <alignment horizontal="center"/>
    </xf>
    <xf numFmtId="0" fontId="3" fillId="42" borderId="16" xfId="7" applyFill="1" applyBorder="1" applyAlignment="1">
      <alignment horizontal="center"/>
    </xf>
    <xf numFmtId="0" fontId="23" fillId="0" borderId="19" xfId="7" applyFont="1" applyBorder="1"/>
    <xf numFmtId="0" fontId="20" fillId="0" borderId="0" xfId="7" applyFont="1" applyBorder="1" applyAlignment="1">
      <alignment horizontal="right"/>
    </xf>
    <xf numFmtId="0" fontId="3" fillId="0" borderId="0" xfId="7" applyFont="1" applyBorder="1" applyAlignment="1">
      <alignment horizontal="center" vertical="center"/>
    </xf>
    <xf numFmtId="0" fontId="20" fillId="0" borderId="0" xfId="7" applyFont="1" applyBorder="1" applyAlignment="1">
      <alignment horizontal="center" vertical="center"/>
    </xf>
    <xf numFmtId="2" fontId="20" fillId="0" borderId="0" xfId="7" applyNumberFormat="1" applyFont="1" applyBorder="1" applyAlignment="1">
      <alignment horizontal="center" vertical="center"/>
    </xf>
    <xf numFmtId="0" fontId="20" fillId="15" borderId="2" xfId="0" applyFont="1" applyFill="1" applyBorder="1" applyAlignment="1">
      <alignment horizontal="center"/>
    </xf>
    <xf numFmtId="0" fontId="20" fillId="4" borderId="2" xfId="0" applyFont="1" applyFill="1" applyBorder="1" applyAlignment="1">
      <alignment horizontal="center"/>
    </xf>
    <xf numFmtId="0" fontId="41" fillId="15" borderId="13" xfId="0" applyFont="1" applyFill="1" applyBorder="1" applyAlignment="1">
      <alignment horizontal="center"/>
    </xf>
    <xf numFmtId="0" fontId="22" fillId="17" borderId="13" xfId="0" applyFont="1" applyFill="1" applyBorder="1" applyAlignment="1">
      <alignment horizontal="center"/>
    </xf>
    <xf numFmtId="0" fontId="3" fillId="15" borderId="13" xfId="0" applyFont="1" applyFill="1" applyBorder="1" applyAlignment="1">
      <alignment horizontal="center" vertical="center"/>
    </xf>
    <xf numFmtId="0" fontId="21" fillId="4" borderId="13" xfId="0" applyFont="1" applyFill="1" applyBorder="1" applyAlignment="1">
      <alignment vertical="center"/>
    </xf>
    <xf numFmtId="0" fontId="3" fillId="17" borderId="13" xfId="0" applyFont="1" applyFill="1" applyBorder="1" applyAlignment="1">
      <alignment horizontal="center" vertical="center"/>
    </xf>
    <xf numFmtId="0" fontId="21" fillId="15" borderId="13" xfId="0" applyFont="1" applyFill="1" applyBorder="1" applyAlignment="1">
      <alignment horizontal="right" vertical="center" wrapText="1"/>
    </xf>
    <xf numFmtId="0" fontId="3" fillId="34" borderId="13" xfId="0" applyFont="1" applyFill="1" applyBorder="1" applyAlignment="1">
      <alignment horizontal="center" vertical="center"/>
    </xf>
    <xf numFmtId="0" fontId="21" fillId="15" borderId="13" xfId="0" applyFont="1" applyFill="1" applyBorder="1" applyAlignment="1">
      <alignment horizontal="right" vertical="center"/>
    </xf>
    <xf numFmtId="0" fontId="21" fillId="34" borderId="13" xfId="0" applyFont="1" applyFill="1" applyBorder="1" applyAlignment="1">
      <alignment horizontal="right" vertical="center"/>
    </xf>
    <xf numFmtId="0" fontId="21" fillId="17" borderId="13" xfId="0" applyFont="1" applyFill="1" applyBorder="1" applyAlignment="1">
      <alignment horizontal="right" vertical="center"/>
    </xf>
    <xf numFmtId="0" fontId="4" fillId="15" borderId="13" xfId="0" applyFont="1" applyFill="1" applyBorder="1" applyAlignment="1">
      <alignment horizontal="right" vertical="center"/>
    </xf>
    <xf numFmtId="0" fontId="21" fillId="15" borderId="13" xfId="0" applyFont="1" applyFill="1" applyBorder="1" applyAlignment="1">
      <alignment horizontal="center" vertical="center"/>
    </xf>
    <xf numFmtId="0" fontId="21" fillId="4" borderId="13" xfId="0" applyFont="1" applyFill="1" applyBorder="1" applyAlignment="1">
      <alignment horizontal="right" vertical="center"/>
    </xf>
    <xf numFmtId="0" fontId="21" fillId="17" borderId="13" xfId="0" applyFont="1" applyFill="1" applyBorder="1" applyAlignment="1">
      <alignment horizontal="right" vertical="center" wrapText="1"/>
    </xf>
    <xf numFmtId="0" fontId="3" fillId="15" borderId="13" xfId="0" applyFont="1" applyFill="1" applyBorder="1" applyAlignment="1">
      <alignment horizontal="center" vertical="center" wrapText="1"/>
    </xf>
    <xf numFmtId="0" fontId="21" fillId="15" borderId="13" xfId="0" applyFont="1" applyFill="1" applyBorder="1" applyAlignment="1">
      <alignment horizontal="center" vertical="center" wrapText="1"/>
    </xf>
    <xf numFmtId="0" fontId="3" fillId="15" borderId="13" xfId="0" applyFont="1" applyFill="1" applyBorder="1" applyAlignment="1">
      <alignment horizontal="right" vertical="center" wrapText="1"/>
    </xf>
    <xf numFmtId="0" fontId="1" fillId="0" borderId="0" xfId="0" applyFont="1"/>
    <xf numFmtId="0" fontId="60" fillId="0" borderId="0" xfId="0" applyFont="1"/>
    <xf numFmtId="0" fontId="20" fillId="0" borderId="13" xfId="0" applyFont="1" applyBorder="1"/>
    <xf numFmtId="0" fontId="22" fillId="30" borderId="13" xfId="0" applyFont="1" applyFill="1" applyBorder="1" applyAlignment="1">
      <alignment horizontal="center"/>
    </xf>
    <xf numFmtId="49" fontId="22" fillId="30" borderId="13" xfId="0" applyNumberFormat="1" applyFont="1" applyFill="1" applyBorder="1" applyAlignment="1">
      <alignment horizontal="center"/>
    </xf>
    <xf numFmtId="0" fontId="20" fillId="44" borderId="13" xfId="0" applyFont="1" applyFill="1" applyBorder="1" applyAlignment="1">
      <alignment horizontal="right"/>
    </xf>
    <xf numFmtId="0" fontId="20" fillId="44" borderId="13" xfId="0" applyFont="1" applyFill="1" applyBorder="1" applyAlignment="1">
      <alignment horizontal="center"/>
    </xf>
    <xf numFmtId="0" fontId="20" fillId="3" borderId="13" xfId="0" applyFont="1" applyFill="1" applyBorder="1" applyAlignment="1">
      <alignment horizontal="center"/>
    </xf>
    <xf numFmtId="166" fontId="20" fillId="15" borderId="13" xfId="0" applyNumberFormat="1" applyFont="1" applyFill="1" applyBorder="1" applyAlignment="1">
      <alignment horizontal="center"/>
    </xf>
    <xf numFmtId="167" fontId="20" fillId="15" borderId="13" xfId="0" applyNumberFormat="1" applyFont="1" applyFill="1" applyBorder="1" applyAlignment="1">
      <alignment horizontal="center"/>
    </xf>
    <xf numFmtId="0" fontId="5" fillId="2" borderId="0" xfId="0" applyFont="1" applyFill="1" applyBorder="1" applyAlignment="1">
      <alignment horizontal="center"/>
    </xf>
    <xf numFmtId="0" fontId="7" fillId="0" borderId="1" xfId="0" applyFont="1" applyBorder="1" applyAlignment="1">
      <alignment horizontal="center" vertical="center"/>
    </xf>
    <xf numFmtId="0" fontId="6" fillId="2" borderId="0" xfId="0" applyFont="1" applyFill="1" applyBorder="1" applyAlignment="1">
      <alignment horizontal="center"/>
    </xf>
    <xf numFmtId="0" fontId="6" fillId="3" borderId="0" xfId="0" applyFont="1" applyFill="1" applyBorder="1" applyAlignment="1">
      <alignment horizontal="center"/>
    </xf>
    <xf numFmtId="0" fontId="20" fillId="15" borderId="2" xfId="6" applyFont="1" applyFill="1" applyBorder="1" applyAlignment="1">
      <alignment horizontal="center" vertical="center" wrapText="1"/>
    </xf>
    <xf numFmtId="0" fontId="20" fillId="4" borderId="2" xfId="6" applyFont="1" applyFill="1" applyBorder="1" applyAlignment="1">
      <alignment horizontal="center" vertical="center" wrapText="1"/>
    </xf>
    <xf numFmtId="0" fontId="26" fillId="26" borderId="13" xfId="5" applyFont="1" applyFill="1" applyBorder="1" applyAlignment="1">
      <alignment horizontal="left" vertical="top" wrapText="1"/>
    </xf>
    <xf numFmtId="0" fontId="26" fillId="25" borderId="13" xfId="5" applyFont="1" applyFill="1" applyBorder="1" applyAlignment="1">
      <alignment horizontal="left" vertical="top" wrapText="1"/>
    </xf>
    <xf numFmtId="0" fontId="31" fillId="23" borderId="13" xfId="5" applyFont="1" applyFill="1" applyBorder="1" applyAlignment="1">
      <alignment horizontal="center" vertical="center" wrapText="1"/>
    </xf>
    <xf numFmtId="0" fontId="31" fillId="2" borderId="13" xfId="5" applyFont="1" applyFill="1" applyBorder="1" applyAlignment="1">
      <alignment horizontal="center" vertical="center" wrapText="1"/>
    </xf>
    <xf numFmtId="0" fontId="31" fillId="24" borderId="13" xfId="5" applyFont="1" applyFill="1" applyBorder="1" applyAlignment="1">
      <alignment horizontal="center" vertical="center" wrapText="1"/>
    </xf>
    <xf numFmtId="0" fontId="26" fillId="23" borderId="13" xfId="5" applyFont="1" applyFill="1" applyBorder="1" applyAlignment="1">
      <alignment horizontal="left" vertical="center" wrapText="1"/>
    </xf>
    <xf numFmtId="0" fontId="26" fillId="23" borderId="13" xfId="5" applyFont="1" applyFill="1" applyBorder="1" applyAlignment="1">
      <alignment horizontal="left" vertical="top" wrapText="1"/>
    </xf>
    <xf numFmtId="0" fontId="26" fillId="0" borderId="13" xfId="5" applyFont="1" applyBorder="1" applyAlignment="1">
      <alignment horizontal="left" vertical="top" wrapText="1"/>
    </xf>
    <xf numFmtId="0" fontId="31" fillId="23" borderId="11" xfId="5" applyFont="1" applyFill="1" applyBorder="1" applyAlignment="1">
      <alignment horizontal="center" vertical="center" wrapText="1"/>
    </xf>
    <xf numFmtId="0" fontId="31" fillId="7" borderId="13" xfId="5" applyFont="1" applyFill="1" applyBorder="1" applyAlignment="1">
      <alignment horizontal="center" vertical="center" wrapText="1"/>
    </xf>
    <xf numFmtId="0" fontId="26" fillId="2" borderId="13" xfId="5" applyFont="1" applyFill="1" applyBorder="1" applyAlignment="1">
      <alignment horizontal="center" vertical="center" wrapText="1"/>
    </xf>
    <xf numFmtId="0" fontId="26" fillId="7" borderId="13" xfId="5" applyFont="1" applyFill="1" applyBorder="1" applyAlignment="1">
      <alignment horizontal="center" vertical="center" wrapText="1"/>
    </xf>
    <xf numFmtId="0" fontId="26" fillId="2" borderId="13" xfId="5" applyFont="1" applyFill="1" applyBorder="1" applyAlignment="1">
      <alignment horizontal="left" vertical="center" wrapText="1"/>
    </xf>
    <xf numFmtId="0" fontId="26" fillId="7" borderId="13" xfId="5" applyFont="1" applyFill="1" applyBorder="1" applyAlignment="1">
      <alignment horizontal="left" vertical="top" wrapText="1"/>
    </xf>
    <xf numFmtId="0" fontId="31" fillId="7" borderId="11" xfId="5" applyFont="1" applyFill="1" applyBorder="1" applyAlignment="1">
      <alignment horizontal="center" vertical="center" wrapText="1"/>
    </xf>
    <xf numFmtId="0" fontId="20" fillId="4" borderId="14" xfId="0" applyFont="1" applyFill="1" applyBorder="1" applyAlignment="1">
      <alignment horizontal="center"/>
    </xf>
    <xf numFmtId="0" fontId="20" fillId="15" borderId="14" xfId="0" applyFont="1" applyFill="1" applyBorder="1" applyAlignment="1">
      <alignment horizontal="center"/>
    </xf>
    <xf numFmtId="0" fontId="24" fillId="0" borderId="15" xfId="0" applyFont="1" applyBorder="1" applyAlignment="1">
      <alignment horizontal="left" wrapText="1"/>
    </xf>
    <xf numFmtId="0" fontId="22" fillId="33" borderId="13" xfId="0" applyFont="1" applyFill="1" applyBorder="1" applyAlignment="1">
      <alignment horizontal="center" vertical="center" wrapText="1"/>
    </xf>
    <xf numFmtId="0" fontId="22" fillId="4" borderId="13" xfId="0" applyFont="1" applyFill="1" applyBorder="1" applyAlignment="1">
      <alignment horizontal="center" vertical="center" wrapText="1"/>
    </xf>
    <xf numFmtId="0" fontId="3" fillId="4" borderId="13" xfId="0" applyFont="1" applyFill="1" applyBorder="1" applyAlignment="1">
      <alignment horizontal="left" vertical="center" wrapText="1"/>
    </xf>
    <xf numFmtId="0" fontId="3" fillId="15" borderId="13" xfId="0" applyFont="1" applyFill="1" applyBorder="1" applyAlignment="1">
      <alignment horizontal="left" vertical="center" wrapText="1"/>
    </xf>
    <xf numFmtId="0" fontId="3" fillId="33" borderId="13" xfId="0" applyFont="1" applyFill="1" applyBorder="1" applyAlignment="1">
      <alignment horizontal="left" vertical="center" wrapText="1"/>
    </xf>
    <xf numFmtId="0" fontId="22" fillId="15" borderId="13" xfId="0" applyFont="1" applyFill="1" applyBorder="1" applyAlignment="1">
      <alignment horizontal="center" vertical="center" wrapText="1"/>
    </xf>
    <xf numFmtId="0" fontId="3" fillId="15" borderId="13" xfId="0" applyFont="1" applyFill="1" applyBorder="1" applyAlignment="1">
      <alignment horizontal="center"/>
    </xf>
    <xf numFmtId="0" fontId="3" fillId="4" borderId="13" xfId="0" applyFont="1" applyFill="1" applyBorder="1" applyAlignment="1">
      <alignment horizontal="center"/>
    </xf>
    <xf numFmtId="0" fontId="3" fillId="33" borderId="13" xfId="0" applyFont="1" applyFill="1" applyBorder="1" applyAlignment="1">
      <alignment horizontal="center"/>
    </xf>
    <xf numFmtId="164" fontId="3" fillId="4" borderId="13" xfId="0" applyNumberFormat="1" applyFont="1" applyFill="1" applyBorder="1" applyAlignment="1">
      <alignment horizontal="center"/>
    </xf>
    <xf numFmtId="0" fontId="40" fillId="15" borderId="13" xfId="0" applyFont="1" applyFill="1" applyBorder="1" applyAlignment="1">
      <alignment horizontal="center" vertical="center" wrapText="1"/>
    </xf>
    <xf numFmtId="0" fontId="40" fillId="4" borderId="13" xfId="0" applyFont="1" applyFill="1" applyBorder="1" applyAlignment="1">
      <alignment horizontal="center" vertical="center" wrapText="1"/>
    </xf>
    <xf numFmtId="0" fontId="40" fillId="33" borderId="13"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42" fillId="16" borderId="12" xfId="2" applyFont="1" applyFill="1" applyBorder="1" applyAlignment="1">
      <alignment horizontal="center" vertical="center"/>
    </xf>
    <xf numFmtId="0" fontId="48" fillId="0" borderId="0" xfId="0" applyFont="1" applyBorder="1" applyAlignment="1">
      <alignment horizontal="left" wrapText="1"/>
    </xf>
    <xf numFmtId="0" fontId="24" fillId="0" borderId="28" xfId="0" applyFont="1" applyBorder="1" applyAlignment="1">
      <alignment horizontal="left" wrapText="1"/>
    </xf>
    <xf numFmtId="0" fontId="21" fillId="0" borderId="0" xfId="0" applyFont="1" applyBorder="1" applyAlignment="1">
      <alignment horizontal="left" wrapText="1"/>
    </xf>
    <xf numFmtId="0" fontId="22" fillId="4" borderId="17" xfId="0" applyFont="1" applyFill="1" applyBorder="1" applyAlignment="1">
      <alignment horizontal="left"/>
    </xf>
    <xf numFmtId="0" fontId="20" fillId="16" borderId="13" xfId="0" applyFont="1" applyFill="1" applyBorder="1" applyAlignment="1">
      <alignment horizontal="center"/>
    </xf>
    <xf numFmtId="0" fontId="20" fillId="39" borderId="17" xfId="0" applyFont="1" applyFill="1" applyBorder="1" applyAlignment="1">
      <alignment horizontal="center"/>
    </xf>
    <xf numFmtId="0" fontId="21" fillId="0" borderId="13" xfId="0" applyFont="1" applyBorder="1" applyAlignment="1">
      <alignment horizontal="center"/>
    </xf>
    <xf numFmtId="0" fontId="20" fillId="16" borderId="17" xfId="0" applyFont="1" applyFill="1" applyBorder="1" applyAlignment="1">
      <alignment horizontal="center"/>
    </xf>
    <xf numFmtId="0" fontId="20" fillId="39" borderId="13" xfId="0" applyFont="1" applyFill="1" applyBorder="1" applyAlignment="1">
      <alignment horizontal="center"/>
    </xf>
    <xf numFmtId="0" fontId="0" fillId="0" borderId="0" xfId="0" applyFont="1" applyBorder="1" applyAlignment="1">
      <alignment horizontal="center" vertical="center"/>
    </xf>
    <xf numFmtId="2" fontId="20" fillId="16" borderId="34" xfId="0" applyNumberFormat="1" applyFont="1" applyFill="1" applyBorder="1" applyAlignment="1">
      <alignment horizontal="center"/>
    </xf>
    <xf numFmtId="2" fontId="20" fillId="16" borderId="14" xfId="0" applyNumberFormat="1" applyFont="1" applyFill="1" applyBorder="1" applyAlignment="1">
      <alignment horizontal="center"/>
    </xf>
    <xf numFmtId="0" fontId="3" fillId="0" borderId="13" xfId="0" applyFont="1" applyBorder="1" applyAlignment="1">
      <alignment horizontal="center"/>
    </xf>
    <xf numFmtId="2" fontId="20" fillId="0" borderId="14" xfId="0" applyNumberFormat="1" applyFont="1" applyBorder="1" applyAlignment="1">
      <alignment horizontal="center"/>
    </xf>
    <xf numFmtId="0" fontId="3" fillId="0" borderId="17" xfId="0" applyFont="1" applyBorder="1" applyAlignment="1">
      <alignment horizontal="left" vertical="center"/>
    </xf>
    <xf numFmtId="0" fontId="20" fillId="16" borderId="14" xfId="0" applyFont="1" applyFill="1" applyBorder="1" applyAlignment="1">
      <alignment horizontal="center"/>
    </xf>
    <xf numFmtId="0" fontId="20" fillId="0" borderId="14" xfId="0" applyFont="1" applyBorder="1" applyAlignment="1">
      <alignment horizontal="center"/>
    </xf>
    <xf numFmtId="0" fontId="20" fillId="42" borderId="13" xfId="7" applyFont="1" applyFill="1" applyBorder="1" applyAlignment="1">
      <alignment horizontal="center"/>
    </xf>
    <xf numFmtId="0" fontId="20" fillId="4" borderId="13" xfId="7" applyFont="1" applyFill="1" applyBorder="1" applyAlignment="1">
      <alignment horizontal="center"/>
    </xf>
    <xf numFmtId="0" fontId="20" fillId="4" borderId="43" xfId="7" applyFont="1" applyFill="1" applyBorder="1" applyAlignment="1">
      <alignment horizontal="center"/>
    </xf>
    <xf numFmtId="0" fontId="20" fillId="4" borderId="13" xfId="7" applyFont="1" applyFill="1" applyBorder="1" applyAlignment="1">
      <alignment horizontal="center" vertical="center"/>
    </xf>
    <xf numFmtId="0" fontId="20" fillId="4" borderId="43" xfId="7" applyFont="1" applyFill="1" applyBorder="1" applyAlignment="1">
      <alignment horizontal="center" vertical="center"/>
    </xf>
    <xf numFmtId="0" fontId="20" fillId="4" borderId="11" xfId="7" applyFont="1" applyFill="1" applyBorder="1" applyAlignment="1">
      <alignment horizontal="center"/>
    </xf>
    <xf numFmtId="0" fontId="20" fillId="4" borderId="14" xfId="7" applyFont="1" applyFill="1" applyBorder="1" applyAlignment="1">
      <alignment horizontal="center" wrapText="1"/>
    </xf>
    <xf numFmtId="0" fontId="20" fillId="4" borderId="14" xfId="7" applyFont="1" applyFill="1" applyBorder="1" applyAlignment="1">
      <alignment horizontal="center"/>
    </xf>
    <xf numFmtId="0" fontId="21" fillId="17" borderId="26" xfId="0" applyFont="1" applyFill="1" applyBorder="1" applyAlignment="1">
      <alignment horizontal="right" vertical="top" wrapText="1"/>
    </xf>
    <xf numFmtId="0" fontId="21" fillId="33" borderId="26" xfId="0" applyFont="1" applyFill="1" applyBorder="1" applyAlignment="1">
      <alignment vertical="center" wrapText="1"/>
    </xf>
    <xf numFmtId="0" fontId="21" fillId="15" borderId="27" xfId="0" applyFont="1" applyFill="1" applyBorder="1" applyAlignment="1">
      <alignment horizontal="right" vertical="top" wrapText="1"/>
    </xf>
    <xf numFmtId="0" fontId="21" fillId="0" borderId="2" xfId="0" applyFont="1" applyBorder="1" applyAlignment="1">
      <alignment horizontal="right" vertical="top" wrapText="1"/>
    </xf>
    <xf numFmtId="0" fontId="21" fillId="0" borderId="25" xfId="0" applyFont="1" applyBorder="1" applyAlignment="1">
      <alignment horizontal="right" vertical="top" wrapText="1"/>
    </xf>
    <xf numFmtId="0" fontId="20" fillId="17" borderId="13" xfId="0" applyFont="1" applyFill="1" applyBorder="1" applyAlignment="1">
      <alignment horizontal="center"/>
    </xf>
    <xf numFmtId="0" fontId="20" fillId="15" borderId="13" xfId="0" applyFont="1" applyFill="1" applyBorder="1" applyAlignment="1">
      <alignment horizontal="center"/>
    </xf>
    <xf numFmtId="0" fontId="20" fillId="4" borderId="13" xfId="0" applyFont="1" applyFill="1" applyBorder="1" applyAlignment="1">
      <alignment horizontal="center"/>
    </xf>
  </cellXfs>
  <cellStyles count="8">
    <cellStyle name="Hipervínculo 2" xfId="1"/>
    <cellStyle name="Normal" xfId="0" builtinId="0"/>
    <cellStyle name="Normal 2" xfId="2"/>
    <cellStyle name="Normal 2 6" xfId="3"/>
    <cellStyle name="Normal 2 7" xfId="4"/>
    <cellStyle name="Normal 3" xfId="5"/>
    <cellStyle name="Normal 5" xfId="6"/>
    <cellStyle name="Normal 5 2" xfId="7"/>
  </cellStyles>
  <dxfs count="0"/>
  <tableStyles count="0" defaultTableStyle="TableStyleMedium9" defaultPivotStyle="PivotStyleMedium7"/>
  <colors>
    <indexedColors>
      <rgbColor rgb="FF000000"/>
      <rgbColor rgb="FFFFFFFF"/>
      <rgbColor rgb="FFFF0000"/>
      <rgbColor rgb="FFC2D69B"/>
      <rgbColor rgb="FF0000FF"/>
      <rgbColor rgb="FFFFFF00"/>
      <rgbColor rgb="FFFCD4B4"/>
      <rgbColor rgb="FF00FFFF"/>
      <rgbColor rgb="FFC00000"/>
      <rgbColor rgb="FFD6E3BC"/>
      <rgbColor rgb="FF000080"/>
      <rgbColor rgb="FFCC6632"/>
      <rgbColor rgb="FFDBE5F1"/>
      <rgbColor rgb="FFC6D9F0"/>
      <rgbColor rgb="FFBFBFBF"/>
      <rgbColor rgb="FF7F7F7F"/>
      <rgbColor rgb="FF8DB3E2"/>
      <rgbColor rgb="FFCC6533"/>
      <rgbColor rgb="FFFDEADA"/>
      <rgbColor rgb="FFDAEEF3"/>
      <rgbColor rgb="FFCDFFCD"/>
      <rgbColor rgb="FFCD6733"/>
      <rgbColor rgb="FF0E4AFB"/>
      <rgbColor rgb="FFC6D9F1"/>
      <rgbColor rgb="FF000080"/>
      <rgbColor rgb="FFFBD5B6"/>
      <rgbColor rgb="FFFCD5B4"/>
      <rgbColor rgb="FFB8F0BF"/>
      <rgbColor rgb="FFCBFFCD"/>
      <rgbColor rgb="FF800000"/>
      <rgbColor rgb="FFC8DBF1"/>
      <rgbColor rgb="FF0000FF"/>
      <rgbColor rgb="FFC5D9F1"/>
      <rgbColor rgb="FFCDFECE"/>
      <rgbColor rgb="FFCCFFCC"/>
      <rgbColor rgb="FFFDE9D9"/>
      <rgbColor rgb="FF92CDDC"/>
      <rgbColor rgb="FFFABF8F"/>
      <rgbColor rgb="FFCCCCCC"/>
      <rgbColor rgb="FFFCD3B4"/>
      <rgbColor rgb="FF538DD6"/>
      <rgbColor rgb="FF548DD4"/>
      <rgbColor rgb="FF92D050"/>
      <rgbColor rgb="FFFFC000"/>
      <rgbColor rgb="FFCC6633"/>
      <rgbColor rgb="FFE36C09"/>
      <rgbColor rgb="FF4F81BD"/>
      <rgbColor rgb="FF7F807C"/>
      <rgbColor rgb="FFCEFDCD"/>
      <rgbColor rgb="FF31859B"/>
      <rgbColor rgb="FFCCFFCD"/>
      <rgbColor rgb="FFFCD5B5"/>
      <rgbColor rgb="FFFBD4B4"/>
      <rgbColor rgb="FFD0D0D0"/>
      <rgbColor rgb="FFD8D8D8"/>
      <rgbColor rgb="FFDDD9C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theme" Target="theme/theme1.xml"/><Relationship Id="rId23" Type="http://schemas.openxmlformats.org/officeDocument/2006/relationships/styles" Target="styles.xml"/><Relationship Id="rId24" Type="http://schemas.openxmlformats.org/officeDocument/2006/relationships/sharedStrings" Target="sharedStrings.xml"/><Relationship Id="rId25"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10</xdr:col>
      <xdr:colOff>28440</xdr:colOff>
      <xdr:row>75</xdr:row>
      <xdr:rowOff>9360</xdr:rowOff>
    </xdr:from>
    <xdr:to>
      <xdr:col>14</xdr:col>
      <xdr:colOff>408600</xdr:colOff>
      <xdr:row>92</xdr:row>
      <xdr:rowOff>27360</xdr:rowOff>
    </xdr:to>
    <xdr:sp macro="" textlink="">
      <xdr:nvSpPr>
        <xdr:cNvPr id="2" name="CustomShape 1"/>
        <xdr:cNvSpPr/>
      </xdr:nvSpPr>
      <xdr:spPr>
        <a:xfrm>
          <a:off x="15403680" y="15010920"/>
          <a:ext cx="4561560" cy="34185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s-ES" sz="800" b="1" strike="noStrike" spc="-1">
              <a:solidFill>
                <a:srgbClr val="000000"/>
              </a:solidFill>
              <a:latin typeface="Calibri"/>
              <a:ea typeface="Calibri"/>
            </a:rPr>
            <a:t>Comentarios curso 2014-2015: </a:t>
          </a:r>
          <a:endParaRPr lang="es-ES" sz="800" b="0" strike="noStrike" spc="-1">
            <a:latin typeface="Times New Roman"/>
          </a:endParaRPr>
        </a:p>
        <a:p>
          <a:pPr>
            <a:lnSpc>
              <a:spcPct val="100000"/>
            </a:lnSpc>
          </a:pP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El  Grado en Biotecnología no participa en el programa de prácticas  al encontrarse en su primera</a:t>
          </a: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anualidad .</a:t>
          </a:r>
          <a:endParaRPr lang="es-ES" sz="800" b="0" strike="noStrike" spc="-1">
            <a:latin typeface="Times New Roman"/>
          </a:endParaRPr>
        </a:p>
        <a:p>
          <a:pPr>
            <a:lnSpc>
              <a:spcPct val="100000"/>
            </a:lnSpc>
          </a:pP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El número total de estudiantes que se ha utilizado para el cálculo del OBIN_PE_001  para el conjunto</a:t>
          </a: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de toda la facultad es la suma del número de estudiantes de las titulaciones  participantes en el </a:t>
          </a: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programa de prácticas externas.</a:t>
          </a:r>
          <a:endParaRPr lang="es-ES" sz="800" b="0" strike="noStrike" spc="-1">
            <a:latin typeface="Times New Roman"/>
          </a:endParaRPr>
        </a:p>
        <a:p>
          <a:pPr>
            <a:lnSpc>
              <a:spcPct val="100000"/>
            </a:lnSpc>
          </a:pP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Se han calculado para el curso 2014-2015 los obines OBIN_PE_002 y OBIN_PE_003 no solo para la</a:t>
          </a: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totalidad de la facultad de ciencias sino también para cada una de las titulaciones. Obsérvese  que </a:t>
          </a: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en algunos casos el porcentaje obtenido es mayor que 100 en el caso del OBIN_PE_003 (señalados</a:t>
          </a: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en rojo). En otros es imposible calcularlos ya que se presentaron memorias pero ningún alumno</a:t>
          </a: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de esa titulación solicitó realizar prácticas ese curso.  Se debe a que los estudiantes pueden presentar</a:t>
          </a: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las memorias hasta dos cursos  después de realizar las prácticas. Concretamente, en el curso</a:t>
          </a: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2014-2015 ha habido 103 memorias frente a 98 alumnos que han realizado prácticas. </a:t>
          </a:r>
          <a:r>
            <a:rPr lang="es-ES" sz="800" b="1" strike="noStrike" spc="-1">
              <a:solidFill>
                <a:srgbClr val="000000"/>
              </a:solidFill>
              <a:latin typeface="Calibri"/>
              <a:ea typeface="Calibri"/>
            </a:rPr>
            <a:t>Debería </a:t>
          </a:r>
          <a:endParaRPr lang="es-ES" sz="800" b="0" strike="noStrike" spc="-1">
            <a:latin typeface="Times New Roman"/>
          </a:endParaRPr>
        </a:p>
        <a:p>
          <a:pPr>
            <a:lnSpc>
              <a:spcPct val="100000"/>
            </a:lnSpc>
          </a:pPr>
          <a:r>
            <a:rPr lang="es-ES" sz="800" b="1" strike="noStrike" spc="-1">
              <a:solidFill>
                <a:srgbClr val="000000"/>
              </a:solidFill>
              <a:latin typeface="Calibri"/>
              <a:ea typeface="Calibri"/>
            </a:rPr>
            <a:t>plantearse si este indicador proporciona información de utilidad.</a:t>
          </a:r>
          <a:endParaRPr lang="es-ES" sz="800" b="0" strike="noStrike" spc="-1">
            <a:latin typeface="Times New Roman"/>
          </a:endParaRPr>
        </a:p>
        <a:p>
          <a:pPr>
            <a:lnSpc>
              <a:spcPct val="100000"/>
            </a:lnSpc>
          </a:pP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También con respecto al OBIN_PE_003. Se denomina tasa de estudiantes con memorias de prácticas</a:t>
          </a: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externas satisfactorias. La realidad actual es que el 100% de los estudiantes que presentan su memoria</a:t>
          </a: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a la Comisión de Prácticas Externas obtienen una evaluación positiva ya que dicha memoria llega</a:t>
          </a: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avalada por los informes de los tutores académico y profesional.</a:t>
          </a:r>
          <a:endParaRPr lang="es-ES" sz="800" b="0" strike="noStrike" spc="-1">
            <a:latin typeface="Times New Roman"/>
          </a:endParaRPr>
        </a:p>
        <a:p>
          <a:pPr>
            <a:lnSpc>
              <a:spcPct val="100000"/>
            </a:lnSpc>
          </a:pP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OBIN_PE_004: Se calcula por primera vez este curso, tan solo para la totalidad de la facultad. Según los</a:t>
          </a: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datos que obran en poder del Vicedecanato de estudiantes, 50 de los 106 posibles profesores participantes</a:t>
          </a: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tutorizaron prácticas  externas en el curso 2014-2015.</a:t>
          </a:r>
          <a:endParaRPr lang="es-ES" sz="800" b="0" strike="noStrike" spc="-1">
            <a:latin typeface="Times New Roman"/>
          </a:endParaRPr>
        </a:p>
      </xdr:txBody>
    </xdr:sp>
    <xdr:clientData/>
  </xdr:twoCellAnchor>
  <xdr:twoCellAnchor>
    <xdr:from>
      <xdr:col>15</xdr:col>
      <xdr:colOff>0</xdr:colOff>
      <xdr:row>75</xdr:row>
      <xdr:rowOff>0</xdr:rowOff>
    </xdr:from>
    <xdr:to>
      <xdr:col>19</xdr:col>
      <xdr:colOff>690480</xdr:colOff>
      <xdr:row>94</xdr:row>
      <xdr:rowOff>93960</xdr:rowOff>
    </xdr:to>
    <xdr:sp macro="" textlink="">
      <xdr:nvSpPr>
        <xdr:cNvPr id="3" name="CustomShape 1"/>
        <xdr:cNvSpPr/>
      </xdr:nvSpPr>
      <xdr:spPr>
        <a:xfrm>
          <a:off x="20825280" y="15001560"/>
          <a:ext cx="4561560" cy="38944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s-ES" sz="800" b="1" strike="noStrike" spc="-1">
              <a:solidFill>
                <a:srgbClr val="000000"/>
              </a:solidFill>
              <a:latin typeface="Calibri"/>
              <a:ea typeface="Calibri"/>
            </a:rPr>
            <a:t>Comentarios curso 2015-2016: </a:t>
          </a:r>
          <a:endParaRPr lang="es-ES" sz="800" b="0" strike="noStrike" spc="-1">
            <a:latin typeface="Times New Roman"/>
          </a:endParaRPr>
        </a:p>
        <a:p>
          <a:pPr>
            <a:lnSpc>
              <a:spcPct val="100000"/>
            </a:lnSpc>
          </a:pP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El  Grado en Biotecnología no participa en el programa de prácticas  al encontrarse en su segunda</a:t>
          </a: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anualidad .</a:t>
          </a:r>
          <a:endParaRPr lang="es-ES" sz="800" b="0" strike="noStrike" spc="-1">
            <a:latin typeface="Times New Roman"/>
          </a:endParaRPr>
        </a:p>
        <a:p>
          <a:pPr>
            <a:lnSpc>
              <a:spcPct val="100000"/>
            </a:lnSpc>
          </a:pP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El número total de estudiantes que se ha utilizado para el cálculo del OBIN_PE_001  para el conjunto</a:t>
          </a: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de toda la facultad es la suma del número de estudiantes de las titulaciones participantes en el </a:t>
          </a: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programa de prácticas externas durante el curso 2015-2016.</a:t>
          </a:r>
          <a:endParaRPr lang="es-ES" sz="800" b="0" strike="noStrike" spc="-1">
            <a:latin typeface="Times New Roman"/>
          </a:endParaRPr>
        </a:p>
        <a:p>
          <a:pPr>
            <a:lnSpc>
              <a:spcPct val="100000"/>
            </a:lnSpc>
          </a:pP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Se han calculado para el curso 2015-2016 los obines OBIN_PE_002 y OBIN_PE_003 no solo para la</a:t>
          </a: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totalidad de la facultad de ciencias sino también para cada una de las titulaciones.</a:t>
          </a:r>
          <a:endParaRPr lang="es-ES" sz="800" b="0" strike="noStrike" spc="-1">
            <a:latin typeface="Times New Roman"/>
          </a:endParaRPr>
        </a:p>
        <a:p>
          <a:pPr>
            <a:lnSpc>
              <a:spcPct val="100000"/>
            </a:lnSpc>
          </a:pP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En cuanto al OBIN_PE_003, representa un porcentaje de grupos en principio no comparables porque </a:t>
          </a: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marca el procentaje entre memorias entregadas y alumnos que realizan prácticas y hay que tener en </a:t>
          </a: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cuenta que las memorias entregadas pueden pertenecer a alumnos que realizan prácticas en el curso</a:t>
          </a: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2015-2016 o a alumnos que las realizaron en cursos anteriores. Se debe a que los estudiantes pueden</a:t>
          </a: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presentar las memorias hasta dos cursos  después de realizar las prácticas. Aunque este curso no sucede,</a:t>
          </a: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los valores del indicador pueden ser superiores al 100%, basta que haya más memorias entregadas que</a:t>
          </a: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estudiantes de una titulación que realicen prácticas e incluso podría no poderse calcular si hubiese</a:t>
          </a: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memorias de una titulación pero ningun alumno realizase prácticas ese curso.</a:t>
          </a:r>
          <a:endParaRPr lang="es-ES" sz="800" b="0" strike="noStrike" spc="-1">
            <a:latin typeface="Times New Roman"/>
          </a:endParaRPr>
        </a:p>
        <a:p>
          <a:pPr>
            <a:lnSpc>
              <a:spcPct val="100000"/>
            </a:lnSpc>
          </a:pP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También con respecto al OBIN_PE_003. Se denomina tasa de estudiantes con memorias de prácticas</a:t>
          </a: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externas satisfactorias. La realidad actual es que el 100% de los estudiantes que presentan su memoria</a:t>
          </a: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a la Comisión de Prácticas Externas obtienen una evaluación positiva ya que dicha memoria llega</a:t>
          </a: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avalada por los informes de los tutores académico y profesional. </a:t>
          </a:r>
          <a:r>
            <a:rPr lang="es-ES" sz="800" b="1" strike="noStrike" spc="-1">
              <a:solidFill>
                <a:srgbClr val="000000"/>
              </a:solidFill>
              <a:latin typeface="Calibri"/>
              <a:ea typeface="Calibri"/>
            </a:rPr>
            <a:t>Sería necesario replantear el nombre</a:t>
          </a:r>
          <a:endParaRPr lang="es-ES" sz="800" b="0" strike="noStrike" spc="-1">
            <a:latin typeface="Times New Roman"/>
          </a:endParaRPr>
        </a:p>
        <a:p>
          <a:pPr>
            <a:lnSpc>
              <a:spcPct val="100000"/>
            </a:lnSpc>
          </a:pPr>
          <a:r>
            <a:rPr lang="es-ES" sz="800" b="1" strike="noStrike" spc="-1">
              <a:solidFill>
                <a:srgbClr val="000000"/>
              </a:solidFill>
              <a:latin typeface="Calibri"/>
              <a:ea typeface="Calibri"/>
            </a:rPr>
            <a:t>del indicador.</a:t>
          </a:r>
          <a:endParaRPr lang="es-ES" sz="800" b="0" strike="noStrike" spc="-1">
            <a:latin typeface="Times New Roman"/>
          </a:endParaRPr>
        </a:p>
        <a:p>
          <a:pPr>
            <a:lnSpc>
              <a:spcPct val="100000"/>
            </a:lnSpc>
          </a:pP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OBIN_PE_004 Según los datos que obran en poder del Vicedecanato de estudiantes, 57 de los 110 posibles</a:t>
          </a: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profesores participantes tutorizaron prácticas externas en el curso 2015-2016.</a:t>
          </a:r>
          <a:endParaRPr lang="es-ES" sz="800" b="0" strike="noStrike" spc="-1">
            <a:latin typeface="Times New Roman"/>
          </a:endParaRPr>
        </a:p>
      </xdr:txBody>
    </xdr:sp>
    <xdr:clientData/>
  </xdr:twoCellAnchor>
  <xdr:twoCellAnchor>
    <xdr:from>
      <xdr:col>20</xdr:col>
      <xdr:colOff>343080</xdr:colOff>
      <xdr:row>75</xdr:row>
      <xdr:rowOff>0</xdr:rowOff>
    </xdr:from>
    <xdr:to>
      <xdr:col>25</xdr:col>
      <xdr:colOff>65880</xdr:colOff>
      <xdr:row>94</xdr:row>
      <xdr:rowOff>93960</xdr:rowOff>
    </xdr:to>
    <xdr:sp macro="" textlink="">
      <xdr:nvSpPr>
        <xdr:cNvPr id="4" name="CustomShape 1"/>
        <xdr:cNvSpPr/>
      </xdr:nvSpPr>
      <xdr:spPr>
        <a:xfrm>
          <a:off x="26345520" y="15001560"/>
          <a:ext cx="4561560" cy="38944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s-ES" sz="800" b="1" strike="noStrike" spc="-1">
              <a:solidFill>
                <a:srgbClr val="000000"/>
              </a:solidFill>
              <a:latin typeface="Calibri"/>
              <a:ea typeface="Calibri"/>
            </a:rPr>
            <a:t>Comentarios curso 2016-2017: </a:t>
          </a:r>
          <a:endParaRPr lang="es-ES" sz="800" b="0" strike="noStrike" spc="-1">
            <a:latin typeface="Times New Roman"/>
          </a:endParaRPr>
        </a:p>
        <a:p>
          <a:pPr>
            <a:lnSpc>
              <a:spcPct val="100000"/>
            </a:lnSpc>
          </a:pP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El  Grado en Biotecnología participa por primera vez en el programa de prácticas  externas.</a:t>
          </a:r>
          <a:endParaRPr lang="es-ES" sz="800" b="0" strike="noStrike" spc="-1">
            <a:latin typeface="Times New Roman"/>
          </a:endParaRPr>
        </a:p>
        <a:p>
          <a:pPr>
            <a:lnSpc>
              <a:spcPct val="100000"/>
            </a:lnSpc>
          </a:pP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El número total de estudiantes que se ha utilizado para el cálculo del OBIN_PE_001  para el conjunto</a:t>
          </a: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de toda la facultad es la suma del número de estudiantes de las titulaciones participantes en el </a:t>
          </a: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programa de prácticas externas durante el curso 2016-2017.</a:t>
          </a:r>
          <a:endParaRPr lang="es-ES" sz="800" b="0" strike="noStrike" spc="-1">
            <a:latin typeface="Times New Roman"/>
          </a:endParaRPr>
        </a:p>
        <a:p>
          <a:pPr>
            <a:lnSpc>
              <a:spcPct val="100000"/>
            </a:lnSpc>
          </a:pP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Se han calculado para el curso 2016-2017 los obines OBIN_PE_002 y OBIN_PE_003 no solo para la</a:t>
          </a: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totalidad de la facultad de ciencias sino también para cada una de las titulaciones.</a:t>
          </a:r>
          <a:endParaRPr lang="es-ES" sz="800" b="0" strike="noStrike" spc="-1">
            <a:latin typeface="Times New Roman"/>
          </a:endParaRPr>
        </a:p>
        <a:p>
          <a:pPr>
            <a:lnSpc>
              <a:spcPct val="100000"/>
            </a:lnSpc>
          </a:pP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En cuanto al OBIN_PE_003, representa un porcentaje de grupos en principio no comparables porque </a:t>
          </a: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marca el procentaje entre memorias entregadas y alumnos que realizan prácticas y hay que tener en </a:t>
          </a: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cuenta que las memorias entregadas pueden pertenecer a alumnos que realizan prácticas en el curso</a:t>
          </a: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2016-2017 o a alumnos que las realizaron en cursos anteriores. Se debe a que los estudiantes pueden</a:t>
          </a: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presentar las memorias hasta dos cursos  después de realizar las prácticas. En algunos casos,</a:t>
          </a: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los valores del indicador pueden ser superiores al 100%, basta que haya más memorias entregadas que</a:t>
          </a: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estudiantes de una titulación que realicen prácticas e incluso podría no poderse calcular si hubiese</a:t>
          </a: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memorias de una titulación pero ningun alumno realizase prácticas ese curso.</a:t>
          </a:r>
          <a:endParaRPr lang="es-ES" sz="800" b="0" strike="noStrike" spc="-1">
            <a:latin typeface="Times New Roman"/>
          </a:endParaRPr>
        </a:p>
        <a:p>
          <a:pPr>
            <a:lnSpc>
              <a:spcPct val="100000"/>
            </a:lnSpc>
          </a:pP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También con respecto al OBIN_PE_003. Se denomina tasa de estudiantes con memorias de prácticas</a:t>
          </a: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externas satisfactorias. La realidad actual es que el 100% de los estudiantes que presentan su memoria</a:t>
          </a: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a la Comisión de Prácticas Externas obtienen una evaluación positiva ya que dicha memoria llega</a:t>
          </a: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avalada por los informes de los tutores académico y profesional. </a:t>
          </a:r>
          <a:r>
            <a:rPr lang="es-ES" sz="800" b="1" strike="noStrike" spc="-1">
              <a:solidFill>
                <a:srgbClr val="000000"/>
              </a:solidFill>
              <a:latin typeface="Calibri"/>
              <a:ea typeface="Calibri"/>
            </a:rPr>
            <a:t>Sería necesario replantear el nombre</a:t>
          </a:r>
          <a:endParaRPr lang="es-ES" sz="800" b="0" strike="noStrike" spc="-1">
            <a:latin typeface="Times New Roman"/>
          </a:endParaRPr>
        </a:p>
        <a:p>
          <a:pPr>
            <a:lnSpc>
              <a:spcPct val="100000"/>
            </a:lnSpc>
          </a:pPr>
          <a:r>
            <a:rPr lang="es-ES" sz="800" b="1" strike="noStrike" spc="-1">
              <a:solidFill>
                <a:srgbClr val="000000"/>
              </a:solidFill>
              <a:latin typeface="Calibri"/>
              <a:ea typeface="Calibri"/>
            </a:rPr>
            <a:t>del indicador.</a:t>
          </a:r>
          <a:endParaRPr lang="es-ES" sz="800" b="0" strike="noStrike" spc="-1">
            <a:latin typeface="Times New Roman"/>
          </a:endParaRPr>
        </a:p>
        <a:p>
          <a:pPr>
            <a:lnSpc>
              <a:spcPct val="100000"/>
            </a:lnSpc>
          </a:pP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OBIN_PE_004 Según los datos que obran en poder del Vicedecanato de estudiantes, 67 de los 110 posibles</a:t>
          </a: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profesores participantes tutorizaron prácticas externas en el curso 2015-2016 (el número de posibles</a:t>
          </a: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profesores pafrticipantes procede del curso 2015-2016, en el curso 2016-2017 se prorrogó el listado</a:t>
          </a:r>
          <a:endParaRPr lang="es-ES" sz="800" b="0" strike="noStrike" spc="-1">
            <a:latin typeface="Times New Roman"/>
          </a:endParaRPr>
        </a:p>
        <a:p>
          <a:pPr>
            <a:lnSpc>
              <a:spcPct val="100000"/>
            </a:lnSpc>
          </a:pPr>
          <a:r>
            <a:rPr lang="es-ES" sz="800" b="0" strike="noStrike" spc="-1">
              <a:solidFill>
                <a:srgbClr val="000000"/>
              </a:solidFill>
              <a:latin typeface="Calibri"/>
              <a:ea typeface="Calibri"/>
            </a:rPr>
            <a:t>del curso anterior)</a:t>
          </a:r>
          <a:endParaRPr lang="es-ES" sz="800" b="0" strike="noStrike" spc="-1">
            <a:latin typeface="Times New Roman"/>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548DD4"/>
  </sheetPr>
  <dimension ref="A1:Z1000"/>
  <sheetViews>
    <sheetView tabSelected="1" zoomScale="131" zoomScaleNormal="131" workbookViewId="0"/>
  </sheetViews>
  <sheetFormatPr baseColWidth="10" defaultColWidth="8.7109375" defaultRowHeight="16" x14ac:dyDescent="0.2"/>
  <cols>
    <col min="1" max="1" width="4.42578125" customWidth="1"/>
    <col min="2" max="26" width="10.85546875" customWidth="1"/>
  </cols>
  <sheetData>
    <row r="1" spans="1:26" ht="33" customHeight="1" x14ac:dyDescent="0.2">
      <c r="A1" s="1"/>
      <c r="B1" s="2"/>
      <c r="C1" s="755" t="s">
        <v>0</v>
      </c>
      <c r="D1" s="755"/>
      <c r="E1" s="755"/>
      <c r="F1" s="755"/>
      <c r="G1" s="755"/>
      <c r="H1" s="755"/>
      <c r="I1" s="755"/>
      <c r="J1" s="755"/>
      <c r="K1" s="755"/>
      <c r="L1" s="755"/>
      <c r="M1" s="755"/>
      <c r="N1" s="755"/>
      <c r="O1" s="755"/>
      <c r="P1" s="755"/>
      <c r="Q1" s="755"/>
      <c r="R1" s="755"/>
      <c r="S1" s="755"/>
      <c r="T1" s="1"/>
      <c r="U1" s="1"/>
      <c r="V1" s="1"/>
      <c r="W1" s="1"/>
      <c r="X1" s="1"/>
      <c r="Y1" s="1"/>
      <c r="Z1" s="1"/>
    </row>
    <row r="2" spans="1:26" x14ac:dyDescent="0.2">
      <c r="A2" s="1"/>
      <c r="B2" s="2"/>
      <c r="C2" s="1"/>
      <c r="D2" s="1"/>
      <c r="E2" s="1"/>
      <c r="F2" s="1"/>
      <c r="G2" s="1"/>
      <c r="H2" s="1"/>
      <c r="I2" s="1"/>
      <c r="J2" s="1"/>
      <c r="K2" s="2"/>
      <c r="L2" s="1"/>
      <c r="M2" s="1"/>
      <c r="N2" s="1"/>
      <c r="O2" s="1"/>
      <c r="P2" s="1"/>
      <c r="Q2" s="1"/>
      <c r="R2" s="1"/>
      <c r="S2" s="1"/>
      <c r="T2" s="1"/>
      <c r="U2" s="1"/>
      <c r="V2" s="1"/>
      <c r="W2" s="1"/>
      <c r="X2" s="1"/>
      <c r="Y2" s="1"/>
      <c r="Z2" s="1"/>
    </row>
    <row r="3" spans="1:26" ht="18.75" customHeight="1" x14ac:dyDescent="0.2">
      <c r="A3" s="1"/>
      <c r="B3" s="2"/>
      <c r="C3" s="3"/>
      <c r="D3" s="1"/>
      <c r="E3" s="1"/>
      <c r="F3" s="1"/>
      <c r="G3" s="1"/>
      <c r="H3" s="1"/>
      <c r="I3" s="756" t="s">
        <v>1</v>
      </c>
      <c r="J3" s="756"/>
      <c r="K3" s="756"/>
      <c r="L3" s="756"/>
      <c r="M3" s="756"/>
      <c r="N3" s="1"/>
      <c r="O3" s="1"/>
      <c r="P3" s="1"/>
      <c r="Q3" s="1"/>
      <c r="R3" s="1"/>
      <c r="S3" s="1"/>
      <c r="T3" s="1"/>
      <c r="U3" s="1"/>
      <c r="V3" s="1"/>
      <c r="W3" s="1"/>
      <c r="X3" s="1"/>
      <c r="Y3" s="1"/>
      <c r="Z3" s="1"/>
    </row>
    <row r="4" spans="1:26" ht="13.5" customHeight="1" x14ac:dyDescent="0.2">
      <c r="A4" s="1"/>
      <c r="B4" s="2"/>
      <c r="C4" s="1"/>
      <c r="D4" s="1"/>
      <c r="E4" s="1"/>
      <c r="F4" s="1"/>
      <c r="G4" s="1"/>
      <c r="H4" s="1"/>
      <c r="I4" s="756"/>
      <c r="J4" s="756"/>
      <c r="K4" s="756"/>
      <c r="L4" s="756"/>
      <c r="M4" s="756"/>
      <c r="N4" s="1"/>
      <c r="O4" s="1"/>
      <c r="P4" s="4" t="s">
        <v>1064</v>
      </c>
      <c r="Q4" s="1"/>
      <c r="R4" s="1"/>
      <c r="S4" s="1"/>
      <c r="T4" s="1"/>
      <c r="U4" s="1"/>
      <c r="V4" s="1"/>
      <c r="W4" s="1"/>
      <c r="X4" s="1"/>
      <c r="Y4" s="1"/>
      <c r="Z4" s="1"/>
    </row>
    <row r="5" spans="1:26" ht="15.75" customHeight="1" x14ac:dyDescent="0.2">
      <c r="A5" s="1"/>
      <c r="B5" s="5"/>
      <c r="D5" s="1"/>
      <c r="E5" s="1"/>
      <c r="F5" s="1"/>
      <c r="G5" s="1"/>
      <c r="H5" s="1"/>
      <c r="I5" s="756"/>
      <c r="J5" s="756"/>
      <c r="K5" s="756"/>
      <c r="L5" s="756"/>
      <c r="M5" s="756"/>
      <c r="N5" s="1"/>
      <c r="O5" s="1"/>
      <c r="P5" s="1"/>
      <c r="Q5" s="1"/>
      <c r="R5" s="1"/>
      <c r="S5" s="1"/>
      <c r="T5" s="1"/>
      <c r="U5" s="1"/>
      <c r="V5" s="1"/>
      <c r="W5" s="1"/>
      <c r="X5" s="1"/>
      <c r="Y5" s="1"/>
      <c r="Z5" s="1"/>
    </row>
    <row r="6" spans="1:26" ht="16.5" customHeight="1" x14ac:dyDescent="0.2">
      <c r="A6" s="1"/>
      <c r="B6" s="5"/>
      <c r="C6" s="6"/>
      <c r="D6" s="1"/>
      <c r="E6" s="1"/>
      <c r="F6" s="1"/>
      <c r="G6" s="1"/>
      <c r="H6" s="1"/>
      <c r="I6" s="756"/>
      <c r="J6" s="756"/>
      <c r="K6" s="756"/>
      <c r="L6" s="756"/>
      <c r="M6" s="756"/>
      <c r="N6" s="1"/>
      <c r="O6" s="1"/>
      <c r="P6" s="1"/>
      <c r="Q6" s="1"/>
      <c r="R6" s="1"/>
      <c r="S6" s="1"/>
      <c r="T6" s="1"/>
      <c r="U6" s="1"/>
      <c r="V6" s="1"/>
      <c r="W6" s="1"/>
      <c r="X6" s="1"/>
      <c r="Y6" s="1"/>
      <c r="Z6" s="1"/>
    </row>
    <row r="7" spans="1:26" x14ac:dyDescent="0.2">
      <c r="A7" s="1"/>
      <c r="B7" s="2"/>
      <c r="C7" s="1"/>
      <c r="D7" s="1"/>
      <c r="E7" s="1"/>
      <c r="F7" s="1"/>
      <c r="G7" s="1"/>
      <c r="H7" s="1"/>
      <c r="I7" s="1"/>
      <c r="J7" s="1"/>
      <c r="K7" s="2"/>
      <c r="L7" s="1"/>
      <c r="M7" s="1"/>
      <c r="N7" s="1"/>
      <c r="O7" s="1"/>
      <c r="P7" s="1"/>
      <c r="Q7" s="1"/>
      <c r="R7" s="1"/>
      <c r="S7" s="1"/>
      <c r="T7" s="1"/>
      <c r="U7" s="1"/>
      <c r="V7" s="1"/>
      <c r="W7" s="1"/>
      <c r="X7" s="1"/>
      <c r="Y7" s="1"/>
      <c r="Z7" s="1"/>
    </row>
    <row r="8" spans="1:26" x14ac:dyDescent="0.2">
      <c r="A8" s="1"/>
      <c r="B8" s="2"/>
      <c r="C8" s="757" t="s">
        <v>2</v>
      </c>
      <c r="D8" s="757"/>
      <c r="E8" s="757"/>
      <c r="F8" s="757"/>
      <c r="G8" s="757"/>
      <c r="H8" s="757"/>
      <c r="I8" s="757"/>
      <c r="J8" s="757"/>
      <c r="K8" s="2"/>
      <c r="L8" s="758" t="s">
        <v>3</v>
      </c>
      <c r="M8" s="758"/>
      <c r="N8" s="758"/>
      <c r="O8" s="758"/>
      <c r="P8" s="758"/>
      <c r="Q8" s="758"/>
      <c r="R8" s="758"/>
      <c r="S8" s="758"/>
      <c r="T8" s="7"/>
      <c r="U8" s="1"/>
      <c r="V8" s="1"/>
      <c r="W8" s="1"/>
      <c r="X8" s="1"/>
      <c r="Y8" s="1"/>
      <c r="Z8" s="1"/>
    </row>
    <row r="9" spans="1:26" x14ac:dyDescent="0.2">
      <c r="A9" s="1"/>
      <c r="B9" s="2"/>
      <c r="C9" s="1"/>
      <c r="D9" s="1"/>
      <c r="E9" s="1"/>
      <c r="F9" s="1"/>
      <c r="G9" s="1"/>
      <c r="H9" s="1"/>
      <c r="I9" s="1"/>
      <c r="J9" s="1"/>
      <c r="K9" s="2"/>
      <c r="L9" s="1"/>
      <c r="M9" s="1"/>
      <c r="N9" s="1"/>
      <c r="O9" s="1"/>
      <c r="P9" s="1"/>
      <c r="Q9" s="1"/>
      <c r="R9" s="1"/>
      <c r="S9" s="1"/>
      <c r="T9" s="1"/>
      <c r="U9" s="1"/>
      <c r="V9" s="1"/>
      <c r="W9" s="1"/>
      <c r="X9" s="1"/>
      <c r="Y9" s="1"/>
      <c r="Z9" s="1"/>
    </row>
    <row r="10" spans="1:26" x14ac:dyDescent="0.2">
      <c r="A10" s="1"/>
      <c r="B10" s="2"/>
      <c r="C10" s="8" t="s">
        <v>4</v>
      </c>
      <c r="D10" s="9"/>
      <c r="E10" s="9"/>
      <c r="F10" s="9"/>
      <c r="G10" s="9"/>
      <c r="H10" s="9"/>
      <c r="I10" s="9"/>
      <c r="J10" s="9"/>
      <c r="K10" s="2"/>
      <c r="L10" s="8" t="s">
        <v>4</v>
      </c>
      <c r="M10" s="9"/>
      <c r="N10" s="9"/>
      <c r="O10" s="9"/>
      <c r="P10" s="9"/>
      <c r="Q10" s="9"/>
      <c r="R10" s="9"/>
      <c r="S10" s="9"/>
      <c r="T10" s="9"/>
      <c r="U10" s="1"/>
      <c r="V10" s="1"/>
      <c r="W10" s="1"/>
      <c r="X10" s="1"/>
      <c r="Y10" s="1"/>
      <c r="Z10" s="1"/>
    </row>
    <row r="11" spans="1:26" x14ac:dyDescent="0.2">
      <c r="A11" s="1"/>
      <c r="B11" s="2"/>
      <c r="C11" s="9"/>
      <c r="D11" s="9"/>
      <c r="E11" s="9"/>
      <c r="F11" s="9"/>
      <c r="G11" s="9"/>
      <c r="H11" s="9"/>
      <c r="I11" s="9"/>
      <c r="J11" s="9"/>
      <c r="K11" s="2"/>
      <c r="L11" s="9"/>
      <c r="M11" s="9"/>
      <c r="N11" s="9"/>
      <c r="O11" s="9"/>
      <c r="P11" s="9"/>
      <c r="Q11" s="9"/>
      <c r="R11" s="9"/>
      <c r="S11" s="9"/>
      <c r="T11" s="9"/>
      <c r="U11" s="1"/>
      <c r="V11" s="1"/>
      <c r="W11" s="1"/>
      <c r="X11" s="1"/>
      <c r="Y11" s="1"/>
      <c r="Z11" s="1"/>
    </row>
    <row r="12" spans="1:26" x14ac:dyDescent="0.2">
      <c r="A12" s="1"/>
      <c r="B12" s="2"/>
      <c r="C12" s="10" t="s">
        <v>5</v>
      </c>
      <c r="D12" s="9"/>
      <c r="E12" s="9"/>
      <c r="F12" s="9"/>
      <c r="G12" s="9"/>
      <c r="H12" s="9"/>
      <c r="I12" s="9"/>
      <c r="J12" s="9"/>
      <c r="K12" s="2"/>
      <c r="L12" s="11" t="s">
        <v>6</v>
      </c>
      <c r="M12" s="9"/>
      <c r="N12" s="9"/>
      <c r="O12" s="9"/>
      <c r="P12" s="9"/>
      <c r="Q12" s="9"/>
      <c r="R12" s="9"/>
      <c r="S12" s="9"/>
      <c r="T12" s="9"/>
      <c r="U12" s="1"/>
      <c r="V12" s="1"/>
      <c r="W12" s="1"/>
      <c r="X12" s="1"/>
      <c r="Y12" s="1"/>
      <c r="Z12" s="1"/>
    </row>
    <row r="13" spans="1:26" x14ac:dyDescent="0.2">
      <c r="A13" s="1"/>
      <c r="B13" s="2"/>
      <c r="C13" s="12" t="s">
        <v>7</v>
      </c>
      <c r="D13" s="9"/>
      <c r="E13" s="9"/>
      <c r="F13" s="9"/>
      <c r="G13" s="9"/>
      <c r="H13" s="9"/>
      <c r="I13" s="9"/>
      <c r="J13" s="9"/>
      <c r="K13" s="2"/>
      <c r="L13" s="11" t="s">
        <v>8</v>
      </c>
      <c r="M13" s="9"/>
      <c r="N13" s="9"/>
      <c r="O13" s="9"/>
      <c r="P13" s="9"/>
      <c r="Q13" s="9"/>
      <c r="R13" s="9"/>
      <c r="S13" s="9"/>
      <c r="T13" s="9"/>
      <c r="U13" s="1"/>
      <c r="V13" s="1"/>
      <c r="W13" s="1"/>
      <c r="X13" s="1"/>
      <c r="Y13" s="1"/>
      <c r="Z13" s="1"/>
    </row>
    <row r="14" spans="1:26" x14ac:dyDescent="0.2">
      <c r="A14" s="1"/>
      <c r="B14" s="2"/>
      <c r="C14" s="10" t="s">
        <v>9</v>
      </c>
      <c r="D14" s="9"/>
      <c r="E14" s="9"/>
      <c r="F14" s="9"/>
      <c r="G14" s="9"/>
      <c r="H14" s="9"/>
      <c r="I14" s="9"/>
      <c r="J14" s="9"/>
      <c r="K14" s="2"/>
      <c r="L14" s="11" t="s">
        <v>10</v>
      </c>
      <c r="M14" s="9"/>
      <c r="N14" s="9"/>
      <c r="O14" s="9"/>
      <c r="P14" s="9"/>
      <c r="Q14" s="9"/>
      <c r="R14" s="9"/>
      <c r="S14" s="9"/>
      <c r="T14" s="9"/>
      <c r="U14" s="1"/>
      <c r="V14" s="1"/>
      <c r="W14" s="1"/>
      <c r="X14" s="1"/>
      <c r="Y14" s="1"/>
      <c r="Z14" s="1"/>
    </row>
    <row r="15" spans="1:26" x14ac:dyDescent="0.2">
      <c r="A15" s="1"/>
      <c r="B15" s="2"/>
      <c r="C15" s="13" t="s">
        <v>11</v>
      </c>
      <c r="D15" s="14"/>
      <c r="E15" s="14"/>
      <c r="F15" s="14"/>
      <c r="G15" s="14"/>
      <c r="H15" s="14"/>
      <c r="I15" s="14"/>
      <c r="J15" s="14"/>
      <c r="K15" s="2"/>
      <c r="L15" s="9"/>
      <c r="M15" s="9"/>
      <c r="N15" s="9"/>
      <c r="O15" s="9"/>
      <c r="P15" s="9"/>
      <c r="Q15" s="9"/>
      <c r="R15" s="9"/>
      <c r="S15" s="9"/>
      <c r="T15" s="9"/>
      <c r="U15" s="1"/>
      <c r="V15" s="1"/>
      <c r="W15" s="1"/>
      <c r="X15" s="1"/>
      <c r="Y15" s="1"/>
      <c r="Z15" s="1"/>
    </row>
    <row r="16" spans="1:26" x14ac:dyDescent="0.2">
      <c r="A16" s="1"/>
      <c r="B16" s="2"/>
      <c r="C16" s="1"/>
      <c r="D16" s="1"/>
      <c r="E16" s="1"/>
      <c r="F16" s="1"/>
      <c r="G16" s="1"/>
      <c r="H16" s="1"/>
      <c r="I16" s="1"/>
      <c r="J16" s="1"/>
      <c r="K16" s="2"/>
      <c r="L16" s="1"/>
      <c r="M16" s="1"/>
      <c r="N16" s="1"/>
      <c r="O16" s="1"/>
      <c r="P16" s="1"/>
      <c r="Q16" s="1"/>
      <c r="R16" s="1"/>
      <c r="S16" s="1"/>
      <c r="T16" s="1"/>
      <c r="U16" s="1"/>
      <c r="V16" s="1"/>
      <c r="W16" s="1"/>
      <c r="X16" s="1"/>
      <c r="Y16" s="1"/>
      <c r="Z16" s="1"/>
    </row>
    <row r="17" spans="1:26" x14ac:dyDescent="0.2">
      <c r="A17" s="1"/>
      <c r="B17" s="2"/>
      <c r="C17" s="1"/>
      <c r="D17" s="1"/>
      <c r="E17" s="1"/>
      <c r="F17" s="1"/>
      <c r="G17" s="1"/>
      <c r="H17" s="1"/>
      <c r="I17" s="1"/>
      <c r="J17" s="1"/>
      <c r="K17" s="2"/>
      <c r="L17" s="1"/>
      <c r="M17" s="1"/>
      <c r="N17" s="1"/>
      <c r="O17" s="1"/>
      <c r="P17" s="1"/>
      <c r="Q17" s="1"/>
      <c r="R17" s="1"/>
      <c r="S17" s="1"/>
      <c r="T17" s="1"/>
      <c r="U17" s="1"/>
      <c r="V17" s="1"/>
      <c r="W17" s="1"/>
      <c r="X17" s="1"/>
      <c r="Y17" s="1"/>
      <c r="Z17" s="1"/>
    </row>
    <row r="18" spans="1:26" x14ac:dyDescent="0.2">
      <c r="A18" s="1"/>
      <c r="B18" s="2"/>
      <c r="C18" s="15" t="s">
        <v>12</v>
      </c>
      <c r="D18" s="16"/>
      <c r="E18" s="16"/>
      <c r="F18" s="16"/>
      <c r="G18" s="16"/>
      <c r="H18" s="16"/>
      <c r="I18" s="16"/>
      <c r="J18" s="16"/>
      <c r="K18" s="2"/>
      <c r="L18" s="15" t="s">
        <v>12</v>
      </c>
      <c r="M18" s="16"/>
      <c r="N18" s="16"/>
      <c r="O18" s="16"/>
      <c r="P18" s="16"/>
      <c r="Q18" s="16"/>
      <c r="R18" s="16"/>
      <c r="S18" s="16"/>
      <c r="T18" s="16"/>
      <c r="U18" s="1"/>
      <c r="V18" s="1"/>
      <c r="W18" s="1"/>
      <c r="X18" s="1"/>
      <c r="Y18" s="1"/>
      <c r="Z18" s="1"/>
    </row>
    <row r="19" spans="1:26" x14ac:dyDescent="0.2">
      <c r="A19" s="1"/>
      <c r="B19" s="2"/>
      <c r="C19" s="17"/>
      <c r="D19" s="16"/>
      <c r="E19" s="16"/>
      <c r="F19" s="16"/>
      <c r="G19" s="16"/>
      <c r="H19" s="16"/>
      <c r="I19" s="16"/>
      <c r="J19" s="16"/>
      <c r="K19" s="2"/>
      <c r="L19" s="17"/>
      <c r="M19" s="16"/>
      <c r="N19" s="16"/>
      <c r="O19" s="16"/>
      <c r="P19" s="16"/>
      <c r="Q19" s="16"/>
      <c r="R19" s="16"/>
      <c r="S19" s="16"/>
      <c r="T19" s="16"/>
      <c r="U19" s="1"/>
      <c r="V19" s="1"/>
      <c r="W19" s="1"/>
      <c r="X19" s="1"/>
      <c r="Y19" s="1"/>
      <c r="Z19" s="1"/>
    </row>
    <row r="20" spans="1:26" x14ac:dyDescent="0.2">
      <c r="A20" s="1"/>
      <c r="B20" s="2"/>
      <c r="C20" s="18" t="s">
        <v>13</v>
      </c>
      <c r="D20" s="16"/>
      <c r="E20" s="16"/>
      <c r="F20" s="16"/>
      <c r="G20" s="16"/>
      <c r="H20" s="16"/>
      <c r="I20" s="16"/>
      <c r="J20" s="16"/>
      <c r="K20" s="2"/>
      <c r="L20" s="19" t="s">
        <v>14</v>
      </c>
      <c r="M20" s="16"/>
      <c r="N20" s="16"/>
      <c r="O20" s="16"/>
      <c r="P20" s="16"/>
      <c r="Q20" s="16"/>
      <c r="R20" s="16"/>
      <c r="S20" s="16"/>
      <c r="T20" s="16"/>
      <c r="U20" s="1"/>
      <c r="V20" s="1"/>
      <c r="W20" s="1"/>
      <c r="X20" s="1"/>
      <c r="Y20" s="1"/>
      <c r="Z20" s="1"/>
    </row>
    <row r="21" spans="1:26" ht="15.75" customHeight="1" x14ac:dyDescent="0.2">
      <c r="A21" s="1"/>
      <c r="B21" s="2"/>
      <c r="C21" s="20" t="s">
        <v>15</v>
      </c>
      <c r="D21" s="16"/>
      <c r="E21" s="16"/>
      <c r="F21" s="16"/>
      <c r="G21" s="16"/>
      <c r="H21" s="16"/>
      <c r="I21" s="16"/>
      <c r="J21" s="16"/>
      <c r="K21" s="2"/>
      <c r="L21" s="21" t="s">
        <v>16</v>
      </c>
      <c r="M21" s="22"/>
      <c r="N21" s="22"/>
      <c r="O21" s="22"/>
      <c r="P21" s="22"/>
      <c r="Q21" s="22"/>
      <c r="R21" s="22"/>
      <c r="S21" s="22"/>
      <c r="T21" s="22"/>
      <c r="U21" s="1"/>
      <c r="V21" s="1"/>
      <c r="W21" s="1"/>
      <c r="X21" s="1"/>
      <c r="Y21" s="1"/>
      <c r="Z21" s="1"/>
    </row>
    <row r="22" spans="1:26" ht="15.75" customHeight="1" x14ac:dyDescent="0.2">
      <c r="A22" s="1"/>
      <c r="B22" s="2"/>
      <c r="C22" s="18" t="s">
        <v>17</v>
      </c>
      <c r="D22" s="16"/>
      <c r="E22" s="16"/>
      <c r="F22" s="16"/>
      <c r="G22" s="16"/>
      <c r="H22" s="16"/>
      <c r="I22" s="16"/>
      <c r="J22" s="16"/>
      <c r="K22" s="2"/>
      <c r="L22" s="20" t="s">
        <v>18</v>
      </c>
      <c r="M22" s="16"/>
      <c r="N22" s="16"/>
      <c r="O22" s="16"/>
      <c r="P22" s="16"/>
      <c r="Q22" s="16"/>
      <c r="R22" s="16"/>
      <c r="S22" s="16"/>
      <c r="T22" s="16"/>
      <c r="U22" s="1"/>
      <c r="V22" s="1"/>
      <c r="W22" s="1"/>
      <c r="X22" s="1"/>
      <c r="Y22" s="1"/>
      <c r="Z22" s="1"/>
    </row>
    <row r="23" spans="1:26" ht="15.75" customHeight="1" x14ac:dyDescent="0.2">
      <c r="A23" s="1"/>
      <c r="B23" s="2"/>
      <c r="C23" s="18" t="s">
        <v>19</v>
      </c>
      <c r="D23" s="16"/>
      <c r="E23" s="16"/>
      <c r="F23" s="16"/>
      <c r="G23" s="16"/>
      <c r="H23" s="16"/>
      <c r="I23" s="16"/>
      <c r="J23" s="16"/>
      <c r="K23" s="2"/>
      <c r="L23" s="23" t="s">
        <v>20</v>
      </c>
      <c r="M23" s="16"/>
      <c r="N23" s="16"/>
      <c r="O23" s="16"/>
      <c r="P23" s="16"/>
      <c r="Q23" s="16"/>
      <c r="R23" s="16"/>
      <c r="S23" s="16"/>
      <c r="T23" s="16"/>
      <c r="U23" s="1"/>
      <c r="V23" s="1"/>
      <c r="W23" s="1"/>
      <c r="X23" s="1"/>
      <c r="Y23" s="1"/>
      <c r="Z23" s="1"/>
    </row>
    <row r="24" spans="1:26" ht="15.75" customHeight="1" x14ac:dyDescent="0.2">
      <c r="A24" s="1"/>
      <c r="B24" s="2"/>
      <c r="C24" s="18" t="s">
        <v>21</v>
      </c>
      <c r="D24" s="16"/>
      <c r="E24" s="16"/>
      <c r="F24" s="16"/>
      <c r="G24" s="16"/>
      <c r="H24" s="16"/>
      <c r="I24" s="16"/>
      <c r="J24" s="16"/>
      <c r="K24" s="2"/>
      <c r="L24" s="23" t="s">
        <v>22</v>
      </c>
      <c r="M24" s="16"/>
      <c r="N24" s="16"/>
      <c r="O24" s="16"/>
      <c r="P24" s="16"/>
      <c r="Q24" s="16"/>
      <c r="R24" s="16"/>
      <c r="S24" s="16"/>
      <c r="T24" s="16"/>
      <c r="U24" s="1"/>
      <c r="V24" s="1"/>
      <c r="W24" s="1"/>
      <c r="X24" s="1"/>
      <c r="Y24" s="1"/>
      <c r="Z24" s="1"/>
    </row>
    <row r="25" spans="1:26" ht="15.75" customHeight="1" x14ac:dyDescent="0.2">
      <c r="A25" s="1"/>
      <c r="B25" s="2"/>
      <c r="C25" s="19" t="s">
        <v>23</v>
      </c>
      <c r="D25" s="16"/>
      <c r="E25" s="16"/>
      <c r="F25" s="16"/>
      <c r="G25" s="16"/>
      <c r="H25" s="16"/>
      <c r="I25" s="16"/>
      <c r="J25" s="16"/>
      <c r="K25" s="2"/>
      <c r="L25" s="23" t="s">
        <v>24</v>
      </c>
      <c r="M25" s="16"/>
      <c r="N25" s="16"/>
      <c r="O25" s="16"/>
      <c r="P25" s="16"/>
      <c r="Q25" s="16"/>
      <c r="R25" s="16"/>
      <c r="S25" s="16"/>
      <c r="T25" s="16"/>
      <c r="U25" s="1"/>
      <c r="V25" s="1"/>
      <c r="W25" s="1"/>
      <c r="X25" s="1"/>
      <c r="Y25" s="1"/>
      <c r="Z25" s="1"/>
    </row>
    <row r="26" spans="1:26" ht="15.75" customHeight="1" x14ac:dyDescent="0.2">
      <c r="A26" s="1"/>
      <c r="B26" s="2"/>
      <c r="C26" s="18" t="s">
        <v>25</v>
      </c>
      <c r="D26" s="16"/>
      <c r="E26" s="16"/>
      <c r="F26" s="16"/>
      <c r="G26" s="16"/>
      <c r="H26" s="16"/>
      <c r="I26" s="16"/>
      <c r="J26" s="16"/>
      <c r="K26" s="2"/>
      <c r="L26" s="23" t="s">
        <v>26</v>
      </c>
      <c r="M26" s="16"/>
      <c r="N26" s="16"/>
      <c r="O26" s="16"/>
      <c r="P26" s="16"/>
      <c r="Q26" s="16"/>
      <c r="R26" s="16"/>
      <c r="S26" s="16"/>
      <c r="T26" s="16"/>
      <c r="U26" s="1"/>
      <c r="V26" s="1"/>
      <c r="W26" s="1"/>
      <c r="X26" s="1"/>
      <c r="Y26" s="1"/>
      <c r="Z26" s="1"/>
    </row>
    <row r="27" spans="1:26" ht="15.75" customHeight="1" x14ac:dyDescent="0.2">
      <c r="A27" s="1"/>
      <c r="B27" s="2"/>
      <c r="C27" s="17"/>
      <c r="D27" s="16"/>
      <c r="E27" s="16"/>
      <c r="F27" s="16"/>
      <c r="G27" s="16"/>
      <c r="H27" s="16"/>
      <c r="I27" s="16"/>
      <c r="J27" s="16"/>
      <c r="K27" s="2"/>
      <c r="L27" s="19" t="s">
        <v>27</v>
      </c>
      <c r="M27" s="16"/>
      <c r="N27" s="16"/>
      <c r="O27" s="16"/>
      <c r="P27" s="16"/>
      <c r="Q27" s="16"/>
      <c r="R27" s="16"/>
      <c r="S27" s="16"/>
      <c r="T27" s="16"/>
      <c r="U27" s="1"/>
      <c r="V27" s="1"/>
      <c r="W27" s="1"/>
      <c r="X27" s="1"/>
      <c r="Y27" s="1"/>
      <c r="Z27" s="1"/>
    </row>
    <row r="28" spans="1:26" ht="15.75" customHeight="1" x14ac:dyDescent="0.2">
      <c r="A28" s="1"/>
      <c r="B28" s="2"/>
      <c r="C28" s="16"/>
      <c r="D28" s="16"/>
      <c r="E28" s="16"/>
      <c r="F28" s="16"/>
      <c r="G28" s="16"/>
      <c r="H28" s="16"/>
      <c r="I28" s="16"/>
      <c r="J28" s="16"/>
      <c r="K28" s="2"/>
      <c r="L28" s="24" t="s">
        <v>28</v>
      </c>
      <c r="M28" s="16"/>
      <c r="N28" s="16"/>
      <c r="O28" s="16"/>
      <c r="P28" s="16"/>
      <c r="Q28" s="16"/>
      <c r="R28" s="16"/>
      <c r="S28" s="16"/>
      <c r="T28" s="16"/>
      <c r="U28" s="1"/>
      <c r="V28" s="1"/>
      <c r="W28" s="1"/>
      <c r="X28" s="1"/>
      <c r="Y28" s="1"/>
      <c r="Z28" s="1"/>
    </row>
    <row r="29" spans="1:26" ht="15.75" customHeight="1" x14ac:dyDescent="0.2">
      <c r="A29" s="1"/>
      <c r="B29" s="2"/>
      <c r="C29" s="16"/>
      <c r="D29" s="16"/>
      <c r="E29" s="16"/>
      <c r="F29" s="16"/>
      <c r="G29" s="16"/>
      <c r="H29" s="16"/>
      <c r="I29" s="16"/>
      <c r="J29" s="16"/>
      <c r="K29" s="2"/>
      <c r="L29" s="24" t="s">
        <v>29</v>
      </c>
      <c r="M29" s="16"/>
      <c r="N29" s="16"/>
      <c r="O29" s="16"/>
      <c r="P29" s="16"/>
      <c r="Q29" s="16"/>
      <c r="R29" s="16"/>
      <c r="S29" s="16"/>
      <c r="T29" s="16"/>
      <c r="U29" s="1"/>
      <c r="V29" s="1"/>
      <c r="W29" s="1"/>
      <c r="X29" s="1"/>
      <c r="Y29" s="1"/>
      <c r="Z29" s="1"/>
    </row>
    <row r="30" spans="1:26" ht="15.75" customHeight="1" x14ac:dyDescent="0.2">
      <c r="A30" s="1"/>
      <c r="B30" s="2"/>
      <c r="C30" s="16"/>
      <c r="D30" s="16"/>
      <c r="E30" s="16"/>
      <c r="F30" s="16"/>
      <c r="G30" s="16"/>
      <c r="H30" s="16"/>
      <c r="I30" s="16"/>
      <c r="J30" s="16"/>
      <c r="K30" s="2"/>
      <c r="L30" s="25" t="s">
        <v>30</v>
      </c>
      <c r="M30" s="16"/>
      <c r="N30" s="16"/>
      <c r="O30" s="16"/>
      <c r="P30" s="16"/>
      <c r="Q30" s="16"/>
      <c r="R30" s="16"/>
      <c r="S30" s="16"/>
      <c r="T30" s="16"/>
      <c r="U30" s="1"/>
      <c r="V30" s="1"/>
      <c r="W30" s="1"/>
      <c r="X30" s="1"/>
      <c r="Y30" s="1"/>
      <c r="Z30" s="1"/>
    </row>
    <row r="31" spans="1:26" ht="15.75" customHeight="1" x14ac:dyDescent="0.2">
      <c r="A31" s="1"/>
      <c r="B31" s="2"/>
      <c r="C31" s="16"/>
      <c r="D31" s="16"/>
      <c r="E31" s="16"/>
      <c r="F31" s="16"/>
      <c r="G31" s="16"/>
      <c r="H31" s="16"/>
      <c r="I31" s="16"/>
      <c r="J31" s="16"/>
      <c r="K31" s="2"/>
      <c r="L31" s="25" t="s">
        <v>31</v>
      </c>
      <c r="M31" s="16"/>
      <c r="N31" s="16"/>
      <c r="O31" s="16"/>
      <c r="P31" s="16"/>
      <c r="Q31" s="16"/>
      <c r="R31" s="16"/>
      <c r="S31" s="16"/>
      <c r="T31" s="16"/>
      <c r="U31" s="1"/>
      <c r="V31" s="1"/>
      <c r="W31" s="1"/>
      <c r="X31" s="1"/>
      <c r="Y31" s="1"/>
      <c r="Z31" s="1"/>
    </row>
    <row r="32" spans="1:26" ht="15.75" customHeight="1" x14ac:dyDescent="0.2">
      <c r="A32" s="1"/>
      <c r="B32" s="2"/>
      <c r="C32" s="1"/>
      <c r="D32" s="1"/>
      <c r="E32" s="1"/>
      <c r="F32" s="1"/>
      <c r="G32" s="1"/>
      <c r="H32" s="1"/>
      <c r="I32" s="1"/>
      <c r="J32" s="1"/>
      <c r="K32" s="2"/>
      <c r="L32" s="1"/>
      <c r="M32" s="1"/>
      <c r="N32" s="1"/>
      <c r="O32" s="1"/>
      <c r="P32" s="1"/>
      <c r="Q32" s="1"/>
      <c r="R32" s="1"/>
      <c r="S32" s="1"/>
      <c r="T32" s="1"/>
      <c r="U32" s="1"/>
      <c r="V32" s="1"/>
      <c r="W32" s="1"/>
      <c r="X32" s="1"/>
      <c r="Y32" s="1"/>
      <c r="Z32" s="1"/>
    </row>
    <row r="33" spans="1:26" ht="15.75" customHeight="1" x14ac:dyDescent="0.2">
      <c r="A33" s="1"/>
      <c r="B33" s="2"/>
      <c r="C33" s="1"/>
      <c r="D33" s="1"/>
      <c r="E33" s="1"/>
      <c r="F33" s="1"/>
      <c r="G33" s="1"/>
      <c r="H33" s="1"/>
      <c r="I33" s="1"/>
      <c r="J33" s="1"/>
      <c r="K33" s="2"/>
      <c r="L33" s="1"/>
      <c r="M33" s="1"/>
      <c r="N33" s="1"/>
      <c r="O33" s="1"/>
      <c r="P33" s="1"/>
      <c r="Q33" s="1"/>
      <c r="R33" s="1"/>
      <c r="S33" s="1"/>
      <c r="T33" s="1"/>
      <c r="U33" s="1"/>
      <c r="V33" s="1"/>
      <c r="W33" s="1"/>
      <c r="X33" s="1"/>
      <c r="Y33" s="1"/>
      <c r="Z33" s="1"/>
    </row>
    <row r="34" spans="1:26" ht="15.75" customHeight="1" x14ac:dyDescent="0.2">
      <c r="A34" s="1"/>
      <c r="B34" s="2"/>
      <c r="C34" s="26" t="s">
        <v>32</v>
      </c>
      <c r="D34" s="27"/>
      <c r="E34" s="27"/>
      <c r="F34" s="27"/>
      <c r="G34" s="27"/>
      <c r="H34" s="27"/>
      <c r="I34" s="27"/>
      <c r="J34" s="27"/>
      <c r="K34" s="2"/>
      <c r="L34" s="26" t="s">
        <v>32</v>
      </c>
      <c r="M34" s="27"/>
      <c r="N34" s="27"/>
      <c r="O34" s="27"/>
      <c r="P34" s="27"/>
      <c r="Q34" s="27"/>
      <c r="R34" s="27"/>
      <c r="S34" s="27"/>
      <c r="T34" s="27"/>
      <c r="U34" s="1"/>
      <c r="V34" s="1"/>
      <c r="W34" s="1"/>
      <c r="X34" s="1"/>
      <c r="Y34" s="1"/>
      <c r="Z34" s="1"/>
    </row>
    <row r="35" spans="1:26" ht="15.75" customHeight="1" x14ac:dyDescent="0.2">
      <c r="A35" s="1"/>
      <c r="B35" s="2"/>
      <c r="C35" s="28"/>
      <c r="D35" s="28"/>
      <c r="E35" s="27"/>
      <c r="F35" s="27"/>
      <c r="G35" s="27"/>
      <c r="H35" s="27"/>
      <c r="I35" s="27"/>
      <c r="J35" s="27"/>
      <c r="K35" s="2"/>
      <c r="L35" s="27"/>
      <c r="M35" s="27"/>
      <c r="N35" s="27"/>
      <c r="O35" s="27"/>
      <c r="P35" s="27"/>
      <c r="Q35" s="27"/>
      <c r="R35" s="27"/>
      <c r="S35" s="27"/>
      <c r="T35" s="27"/>
      <c r="U35" s="1"/>
      <c r="V35" s="1"/>
      <c r="W35" s="1"/>
      <c r="X35" s="1"/>
      <c r="Y35" s="1"/>
      <c r="Z35" s="1"/>
    </row>
    <row r="36" spans="1:26" ht="15.75" customHeight="1" x14ac:dyDescent="0.2">
      <c r="A36" s="1"/>
      <c r="B36" s="2"/>
      <c r="C36" s="29" t="s">
        <v>33</v>
      </c>
      <c r="D36" s="28"/>
      <c r="E36" s="27"/>
      <c r="F36" s="27"/>
      <c r="G36" s="27"/>
      <c r="H36" s="27"/>
      <c r="I36" s="27"/>
      <c r="J36" s="27"/>
      <c r="K36" s="2"/>
      <c r="L36" s="30" t="s">
        <v>34</v>
      </c>
      <c r="M36" s="27"/>
      <c r="N36" s="27"/>
      <c r="O36" s="27"/>
      <c r="P36" s="27"/>
      <c r="Q36" s="27"/>
      <c r="R36" s="27"/>
      <c r="S36" s="27"/>
      <c r="T36" s="27"/>
      <c r="U36" s="1"/>
      <c r="V36" s="1"/>
      <c r="W36" s="1"/>
      <c r="X36" s="1"/>
      <c r="Y36" s="1"/>
      <c r="Z36" s="1"/>
    </row>
    <row r="37" spans="1:26" ht="15.75" customHeight="1" x14ac:dyDescent="0.2">
      <c r="A37" s="1"/>
      <c r="B37" s="2"/>
      <c r="C37" s="31" t="s">
        <v>35</v>
      </c>
      <c r="D37" s="28"/>
      <c r="E37" s="27"/>
      <c r="F37" s="27"/>
      <c r="G37" s="27"/>
      <c r="H37" s="27"/>
      <c r="I37" s="27"/>
      <c r="J37" s="27"/>
      <c r="K37" s="2"/>
      <c r="L37" s="30" t="s">
        <v>36</v>
      </c>
      <c r="M37" s="27"/>
      <c r="N37" s="27"/>
      <c r="O37" s="27"/>
      <c r="P37" s="27"/>
      <c r="Q37" s="27"/>
      <c r="R37" s="27"/>
      <c r="S37" s="27"/>
      <c r="T37" s="27"/>
      <c r="U37" s="1"/>
      <c r="V37" s="1"/>
      <c r="W37" s="1"/>
      <c r="X37" s="1"/>
      <c r="Y37" s="1"/>
      <c r="Z37" s="1"/>
    </row>
    <row r="38" spans="1:26" ht="15.75" customHeight="1" x14ac:dyDescent="0.2">
      <c r="A38" s="1"/>
      <c r="B38" s="2"/>
      <c r="C38" s="32" t="s">
        <v>37</v>
      </c>
      <c r="D38" s="28"/>
      <c r="E38" s="27"/>
      <c r="F38" s="27"/>
      <c r="G38" s="27"/>
      <c r="H38" s="27"/>
      <c r="I38" s="27"/>
      <c r="J38" s="27"/>
      <c r="K38" s="2"/>
      <c r="L38" s="33" t="s">
        <v>38</v>
      </c>
      <c r="M38" s="27"/>
      <c r="N38" s="27"/>
      <c r="O38" s="27"/>
      <c r="P38" s="27"/>
      <c r="Q38" s="27"/>
      <c r="R38" s="27"/>
      <c r="S38" s="27"/>
      <c r="T38" s="27"/>
      <c r="U38" s="1"/>
      <c r="V38" s="1"/>
      <c r="W38" s="1"/>
      <c r="X38" s="1"/>
      <c r="Y38" s="1"/>
      <c r="Z38" s="1"/>
    </row>
    <row r="39" spans="1:26" ht="15.75" customHeight="1" x14ac:dyDescent="0.2">
      <c r="A39" s="1"/>
      <c r="B39" s="2"/>
      <c r="C39" s="32" t="s">
        <v>39</v>
      </c>
      <c r="D39" s="28"/>
      <c r="E39" s="27"/>
      <c r="F39" s="27"/>
      <c r="G39" s="27"/>
      <c r="H39" s="27"/>
      <c r="I39" s="27"/>
      <c r="J39" s="27"/>
      <c r="K39" s="2"/>
      <c r="L39" s="34" t="s">
        <v>40</v>
      </c>
      <c r="M39" s="35"/>
      <c r="N39" s="35"/>
      <c r="O39" s="35"/>
      <c r="P39" s="27"/>
      <c r="Q39" s="27"/>
      <c r="R39" s="27"/>
      <c r="S39" s="27"/>
      <c r="T39" s="27"/>
      <c r="U39" s="1"/>
      <c r="V39" s="1"/>
      <c r="W39" s="1"/>
      <c r="X39" s="1"/>
      <c r="Y39" s="1"/>
      <c r="Z39" s="1"/>
    </row>
    <row r="40" spans="1:26" ht="15.75" customHeight="1" x14ac:dyDescent="0.2">
      <c r="A40" s="1"/>
      <c r="B40" s="2"/>
      <c r="C40" s="29" t="s">
        <v>41</v>
      </c>
      <c r="D40" s="28"/>
      <c r="E40" s="27"/>
      <c r="F40" s="27"/>
      <c r="G40" s="27"/>
      <c r="H40" s="27"/>
      <c r="I40" s="27"/>
      <c r="J40" s="27"/>
      <c r="K40" s="2"/>
      <c r="L40" s="34" t="s">
        <v>42</v>
      </c>
      <c r="M40" s="36"/>
      <c r="N40" s="36"/>
      <c r="O40" s="36"/>
      <c r="P40" s="36"/>
      <c r="Q40" s="36"/>
      <c r="R40" s="36"/>
      <c r="S40" s="36"/>
      <c r="T40" s="36"/>
      <c r="U40" s="1"/>
      <c r="V40" s="1"/>
      <c r="W40" s="1"/>
      <c r="X40" s="1"/>
      <c r="Y40" s="1"/>
      <c r="Z40" s="1"/>
    </row>
    <row r="41" spans="1:26" ht="15.75" customHeight="1" x14ac:dyDescent="0.2">
      <c r="A41" s="1"/>
      <c r="B41" s="2"/>
      <c r="C41" s="33" t="s">
        <v>43</v>
      </c>
      <c r="D41" s="27"/>
      <c r="E41" s="27"/>
      <c r="F41" s="27"/>
      <c r="G41" s="27"/>
      <c r="H41" s="27"/>
      <c r="I41" s="27"/>
      <c r="J41" s="27"/>
      <c r="K41" s="2"/>
      <c r="L41" s="34" t="s">
        <v>44</v>
      </c>
      <c r="M41" s="36"/>
      <c r="N41" s="36"/>
      <c r="O41" s="36"/>
      <c r="P41" s="36"/>
      <c r="Q41" s="36"/>
      <c r="R41" s="36"/>
      <c r="S41" s="36"/>
      <c r="T41" s="36"/>
      <c r="U41" s="1"/>
      <c r="V41" s="1"/>
      <c r="W41" s="1"/>
      <c r="X41" s="1"/>
      <c r="Y41" s="1"/>
      <c r="Z41" s="1"/>
    </row>
    <row r="42" spans="1:26" ht="15.75" customHeight="1" x14ac:dyDescent="0.2">
      <c r="A42" s="1"/>
      <c r="B42" s="2"/>
      <c r="C42" s="33" t="s">
        <v>45</v>
      </c>
      <c r="D42" s="27"/>
      <c r="E42" s="27"/>
      <c r="F42" s="27"/>
      <c r="G42" s="27"/>
      <c r="H42" s="27"/>
      <c r="I42" s="27"/>
      <c r="J42" s="27"/>
      <c r="K42" s="2"/>
      <c r="L42" s="34" t="s">
        <v>46</v>
      </c>
      <c r="M42" s="36"/>
      <c r="N42" s="36"/>
      <c r="O42" s="36"/>
      <c r="P42" s="36"/>
      <c r="Q42" s="36"/>
      <c r="R42" s="36"/>
      <c r="S42" s="36"/>
      <c r="T42" s="36"/>
      <c r="U42" s="1"/>
      <c r="V42" s="1"/>
      <c r="W42" s="1"/>
      <c r="X42" s="1"/>
      <c r="Y42" s="1"/>
      <c r="Z42" s="1"/>
    </row>
    <row r="43" spans="1:26" ht="15.75" customHeight="1" x14ac:dyDescent="0.2">
      <c r="A43" s="1"/>
      <c r="B43" s="2"/>
      <c r="C43" s="27"/>
      <c r="D43" s="27"/>
      <c r="E43" s="27"/>
      <c r="F43" s="27"/>
      <c r="G43" s="27"/>
      <c r="H43" s="27"/>
      <c r="I43" s="27"/>
      <c r="J43" s="27"/>
      <c r="K43" s="2"/>
      <c r="L43" s="37" t="s">
        <v>47</v>
      </c>
      <c r="M43" s="27"/>
      <c r="N43" s="27"/>
      <c r="O43" s="27"/>
      <c r="P43" s="27"/>
      <c r="Q43" s="27"/>
      <c r="R43" s="27"/>
      <c r="S43" s="27"/>
      <c r="T43" s="27"/>
      <c r="U43" s="1"/>
      <c r="V43" s="1"/>
      <c r="W43" s="1"/>
      <c r="X43" s="1"/>
      <c r="Y43" s="1"/>
      <c r="Z43" s="1"/>
    </row>
    <row r="44" spans="1:26" ht="15.75" customHeight="1" x14ac:dyDescent="0.2">
      <c r="A44" s="1"/>
      <c r="B44" s="2"/>
      <c r="C44" s="27"/>
      <c r="D44" s="27"/>
      <c r="E44" s="27"/>
      <c r="F44" s="27"/>
      <c r="G44" s="27"/>
      <c r="H44" s="27"/>
      <c r="I44" s="27"/>
      <c r="J44" s="27"/>
      <c r="K44" s="2"/>
      <c r="L44" s="37" t="s">
        <v>48</v>
      </c>
      <c r="M44" s="27"/>
      <c r="N44" s="27"/>
      <c r="O44" s="27"/>
      <c r="P44" s="27"/>
      <c r="Q44" s="27"/>
      <c r="R44" s="27"/>
      <c r="S44" s="27"/>
      <c r="T44" s="27"/>
      <c r="U44" s="1"/>
      <c r="V44" s="1"/>
      <c r="W44" s="1"/>
      <c r="X44" s="1"/>
      <c r="Y44" s="1"/>
      <c r="Z44" s="1"/>
    </row>
    <row r="45" spans="1:26" ht="15.75" customHeight="1" x14ac:dyDescent="0.2">
      <c r="A45" s="1"/>
      <c r="B45" s="2"/>
      <c r="C45" s="27"/>
      <c r="D45" s="27"/>
      <c r="E45" s="27"/>
      <c r="F45" s="27"/>
      <c r="G45" s="27"/>
      <c r="H45" s="27"/>
      <c r="I45" s="27"/>
      <c r="J45" s="27"/>
      <c r="K45" s="2"/>
      <c r="L45" s="37" t="s">
        <v>49</v>
      </c>
      <c r="M45" s="27"/>
      <c r="N45" s="27"/>
      <c r="O45" s="27"/>
      <c r="P45" s="27"/>
      <c r="Q45" s="27"/>
      <c r="R45" s="27"/>
      <c r="S45" s="27"/>
      <c r="T45" s="27"/>
      <c r="U45" s="1"/>
      <c r="V45" s="1"/>
      <c r="W45" s="1"/>
      <c r="X45" s="1"/>
      <c r="Y45" s="1"/>
      <c r="Z45" s="1"/>
    </row>
    <row r="46" spans="1:26" ht="15.75" customHeight="1" x14ac:dyDescent="0.2">
      <c r="A46" s="1"/>
      <c r="B46" s="2"/>
      <c r="C46" s="27"/>
      <c r="D46" s="27"/>
      <c r="E46" s="27"/>
      <c r="F46" s="27"/>
      <c r="G46" s="27"/>
      <c r="H46" s="27"/>
      <c r="I46" s="27"/>
      <c r="J46" s="27"/>
      <c r="K46" s="2"/>
      <c r="L46" s="37" t="s">
        <v>50</v>
      </c>
      <c r="M46" s="27"/>
      <c r="N46" s="27"/>
      <c r="O46" s="27"/>
      <c r="P46" s="27"/>
      <c r="Q46" s="27"/>
      <c r="R46" s="27"/>
      <c r="S46" s="27"/>
      <c r="T46" s="27"/>
      <c r="U46" s="1"/>
      <c r="V46" s="1"/>
      <c r="W46" s="1"/>
      <c r="X46" s="1"/>
      <c r="Y46" s="1"/>
      <c r="Z46" s="1"/>
    </row>
    <row r="47" spans="1:26" ht="15.75" customHeight="1" x14ac:dyDescent="0.2">
      <c r="A47" s="1"/>
      <c r="B47" s="2"/>
      <c r="C47" s="27"/>
      <c r="D47" s="27"/>
      <c r="E47" s="27"/>
      <c r="F47" s="27"/>
      <c r="G47" s="27"/>
      <c r="H47" s="27"/>
      <c r="I47" s="27"/>
      <c r="J47" s="27"/>
      <c r="K47" s="2"/>
      <c r="L47" s="37" t="s">
        <v>51</v>
      </c>
      <c r="M47" s="27"/>
      <c r="N47" s="27"/>
      <c r="O47" s="27"/>
      <c r="P47" s="27"/>
      <c r="Q47" s="27"/>
      <c r="R47" s="27"/>
      <c r="S47" s="27"/>
      <c r="T47" s="27"/>
      <c r="U47" s="1"/>
      <c r="V47" s="1"/>
      <c r="W47" s="1"/>
      <c r="X47" s="1"/>
      <c r="Y47" s="1"/>
      <c r="Z47" s="1"/>
    </row>
    <row r="48" spans="1:26" ht="15.75" customHeight="1" x14ac:dyDescent="0.2">
      <c r="A48" s="1"/>
      <c r="B48" s="2"/>
      <c r="C48" s="27"/>
      <c r="D48" s="27"/>
      <c r="E48" s="27"/>
      <c r="F48" s="27"/>
      <c r="G48" s="27"/>
      <c r="H48" s="27"/>
      <c r="I48" s="27"/>
      <c r="J48" s="27"/>
      <c r="K48" s="2"/>
      <c r="L48" s="37" t="s">
        <v>52</v>
      </c>
      <c r="M48" s="27"/>
      <c r="N48" s="27"/>
      <c r="O48" s="27"/>
      <c r="P48" s="27"/>
      <c r="Q48" s="27"/>
      <c r="R48" s="27"/>
      <c r="S48" s="27"/>
      <c r="T48" s="27"/>
      <c r="U48" s="1"/>
      <c r="V48" s="1"/>
      <c r="W48" s="1"/>
      <c r="X48" s="1"/>
      <c r="Y48" s="1"/>
      <c r="Z48" s="1"/>
    </row>
    <row r="49" spans="1:26" ht="15.75" customHeight="1" x14ac:dyDescent="0.2">
      <c r="A49" s="1"/>
      <c r="B49" s="2"/>
      <c r="C49" s="1"/>
      <c r="D49" s="1"/>
      <c r="E49" s="1"/>
      <c r="F49" s="1"/>
      <c r="G49" s="1"/>
      <c r="H49" s="1"/>
      <c r="I49" s="1"/>
      <c r="J49" s="1"/>
      <c r="K49" s="2"/>
      <c r="L49" s="1"/>
      <c r="M49" s="1"/>
      <c r="N49" s="1"/>
      <c r="O49" s="1"/>
      <c r="P49" s="1"/>
      <c r="Q49" s="1"/>
      <c r="R49" s="1"/>
      <c r="S49" s="1"/>
      <c r="T49" s="1"/>
      <c r="U49" s="1"/>
      <c r="V49" s="1"/>
      <c r="W49" s="1"/>
      <c r="X49" s="1"/>
      <c r="Y49" s="1"/>
      <c r="Z49" s="1"/>
    </row>
    <row r="50" spans="1:26" ht="15.75" customHeight="1" x14ac:dyDescent="0.2">
      <c r="A50" s="1"/>
      <c r="B50" s="2"/>
      <c r="C50" s="1" t="s">
        <v>53</v>
      </c>
      <c r="D50" s="1"/>
      <c r="E50" s="1"/>
      <c r="F50" s="1"/>
      <c r="G50" s="1"/>
      <c r="H50" s="1"/>
      <c r="I50" s="1"/>
      <c r="J50" s="1"/>
      <c r="K50" s="2"/>
      <c r="L50" s="1"/>
      <c r="M50" s="1"/>
      <c r="N50" s="1"/>
      <c r="O50" s="1"/>
      <c r="P50" s="1"/>
      <c r="Q50" s="1"/>
      <c r="R50" s="1"/>
      <c r="S50" s="1"/>
      <c r="T50" s="1"/>
      <c r="U50" s="1"/>
      <c r="V50" s="1"/>
      <c r="W50" s="1"/>
      <c r="X50" s="1"/>
      <c r="Y50" s="1"/>
      <c r="Z50" s="1"/>
    </row>
    <row r="51" spans="1:26" ht="15.75" customHeight="1" x14ac:dyDescent="0.2">
      <c r="A51" s="1"/>
      <c r="B51" s="2"/>
      <c r="C51" s="1"/>
      <c r="D51" s="1"/>
      <c r="E51" s="1"/>
      <c r="F51" s="1"/>
      <c r="G51" s="1"/>
      <c r="H51" s="1"/>
      <c r="I51" s="1"/>
      <c r="J51" s="1"/>
      <c r="K51" s="2"/>
      <c r="L51" s="1"/>
      <c r="M51" s="1"/>
      <c r="N51" s="1"/>
      <c r="O51" s="1"/>
      <c r="P51" s="1"/>
      <c r="Q51" s="1"/>
      <c r="R51" s="1"/>
      <c r="S51" s="1"/>
      <c r="T51" s="1"/>
      <c r="U51" s="1"/>
      <c r="V51" s="1"/>
      <c r="W51" s="1"/>
      <c r="X51" s="1"/>
      <c r="Y51" s="1"/>
      <c r="Z51" s="1"/>
    </row>
    <row r="52" spans="1:26" ht="15.75" customHeight="1" x14ac:dyDescent="0.2">
      <c r="A52" s="1"/>
      <c r="B52" s="2"/>
      <c r="C52" s="1"/>
      <c r="D52" s="1"/>
      <c r="E52" s="1"/>
      <c r="F52" s="1"/>
      <c r="G52" s="1"/>
      <c r="H52" s="1"/>
      <c r="I52" s="1"/>
      <c r="J52" s="1"/>
      <c r="K52" s="2"/>
      <c r="L52" s="1"/>
      <c r="M52" s="1"/>
      <c r="N52" s="1"/>
      <c r="O52" s="1"/>
      <c r="P52" s="1"/>
      <c r="Q52" s="1"/>
      <c r="R52" s="1"/>
      <c r="S52" s="1"/>
      <c r="T52" s="1"/>
      <c r="U52" s="1"/>
      <c r="V52" s="1"/>
      <c r="W52" s="1"/>
      <c r="X52" s="1"/>
      <c r="Y52" s="1"/>
      <c r="Z52" s="1"/>
    </row>
    <row r="53" spans="1:26" ht="15.75" customHeight="1" x14ac:dyDescent="0.2">
      <c r="A53" s="1"/>
      <c r="B53" s="2"/>
      <c r="C53" s="1"/>
      <c r="D53" s="1"/>
      <c r="E53" s="1"/>
      <c r="F53" s="1"/>
      <c r="G53" s="1"/>
      <c r="H53" s="1"/>
      <c r="I53" s="1"/>
      <c r="J53" s="1"/>
      <c r="K53" s="2"/>
      <c r="L53" s="1"/>
      <c r="M53" s="1"/>
      <c r="N53" s="1"/>
      <c r="O53" s="1"/>
      <c r="P53" s="1"/>
      <c r="Q53" s="1"/>
      <c r="R53" s="1"/>
      <c r="S53" s="1"/>
      <c r="T53" s="1"/>
      <c r="U53" s="1"/>
      <c r="V53" s="1"/>
      <c r="W53" s="1"/>
      <c r="X53" s="1"/>
      <c r="Y53" s="1"/>
      <c r="Z53" s="1"/>
    </row>
    <row r="54" spans="1:26" ht="15.75" customHeight="1" x14ac:dyDescent="0.2">
      <c r="A54" s="1"/>
      <c r="B54" s="2"/>
      <c r="C54" s="1"/>
      <c r="D54" s="1"/>
      <c r="E54" s="1"/>
      <c r="F54" s="1"/>
      <c r="G54" s="1"/>
      <c r="H54" s="1"/>
      <c r="I54" s="1"/>
      <c r="J54" s="1"/>
      <c r="K54" s="2"/>
      <c r="L54" s="1"/>
      <c r="M54" s="1"/>
      <c r="N54" s="1"/>
      <c r="O54" s="1"/>
      <c r="P54" s="1"/>
      <c r="Q54" s="1"/>
      <c r="R54" s="1"/>
      <c r="S54" s="1"/>
      <c r="T54" s="1"/>
      <c r="U54" s="1"/>
      <c r="V54" s="1"/>
      <c r="W54" s="1"/>
      <c r="X54" s="1"/>
      <c r="Y54" s="1"/>
      <c r="Z54" s="1"/>
    </row>
    <row r="55" spans="1:26" ht="15.75" customHeight="1" x14ac:dyDescent="0.2">
      <c r="A55" s="1"/>
      <c r="B55" s="2"/>
      <c r="C55" s="1"/>
      <c r="D55" s="1"/>
      <c r="E55" s="1"/>
      <c r="F55" s="1"/>
      <c r="G55" s="1"/>
      <c r="H55" s="1"/>
      <c r="I55" s="1"/>
      <c r="J55" s="1"/>
      <c r="K55" s="2"/>
      <c r="L55" s="1"/>
      <c r="M55" s="1"/>
      <c r="N55" s="1"/>
      <c r="O55" s="1"/>
      <c r="P55" s="1"/>
      <c r="Q55" s="1"/>
      <c r="R55" s="1"/>
      <c r="S55" s="1"/>
      <c r="T55" s="1"/>
      <c r="U55" s="1"/>
      <c r="V55" s="1"/>
      <c r="W55" s="1"/>
      <c r="X55" s="1"/>
      <c r="Y55" s="1"/>
      <c r="Z55" s="1"/>
    </row>
    <row r="56" spans="1:26" ht="15.75" customHeight="1" x14ac:dyDescent="0.2">
      <c r="A56" s="1"/>
      <c r="B56" s="2"/>
      <c r="C56" s="1"/>
      <c r="D56" s="1"/>
      <c r="E56" s="1"/>
      <c r="F56" s="1"/>
      <c r="G56" s="1"/>
      <c r="H56" s="1"/>
      <c r="I56" s="1"/>
      <c r="J56" s="1"/>
      <c r="K56" s="2"/>
      <c r="L56" s="1"/>
      <c r="M56" s="1"/>
      <c r="N56" s="1"/>
      <c r="O56" s="1"/>
      <c r="P56" s="1"/>
      <c r="Q56" s="1"/>
      <c r="R56" s="1"/>
      <c r="S56" s="1"/>
      <c r="T56" s="1"/>
      <c r="U56" s="1"/>
      <c r="V56" s="1"/>
      <c r="W56" s="1"/>
      <c r="X56" s="1"/>
      <c r="Y56" s="1"/>
      <c r="Z56" s="1"/>
    </row>
    <row r="57" spans="1:26" ht="15.75" customHeight="1" x14ac:dyDescent="0.2">
      <c r="A57" s="1"/>
      <c r="B57" s="2"/>
      <c r="C57" s="1"/>
      <c r="D57" s="1"/>
      <c r="E57" s="1"/>
      <c r="F57" s="1"/>
      <c r="G57" s="1"/>
      <c r="H57" s="1"/>
      <c r="I57" s="1"/>
      <c r="J57" s="1"/>
      <c r="K57" s="2"/>
      <c r="L57" s="1"/>
      <c r="M57" s="1"/>
      <c r="N57" s="1"/>
      <c r="O57" s="1"/>
      <c r="P57" s="1"/>
      <c r="Q57" s="1"/>
      <c r="R57" s="1"/>
      <c r="S57" s="1"/>
      <c r="T57" s="1"/>
      <c r="U57" s="1"/>
      <c r="V57" s="1"/>
      <c r="W57" s="1"/>
      <c r="X57" s="1"/>
      <c r="Y57" s="1"/>
      <c r="Z57" s="1"/>
    </row>
    <row r="58" spans="1:26" ht="15.75" customHeight="1" x14ac:dyDescent="0.2">
      <c r="A58" s="1"/>
      <c r="B58" s="2"/>
      <c r="C58" s="1"/>
      <c r="D58" s="1"/>
      <c r="E58" s="1"/>
      <c r="F58" s="1"/>
      <c r="G58" s="1"/>
      <c r="H58" s="1"/>
      <c r="I58" s="1"/>
      <c r="J58" s="1"/>
      <c r="K58" s="2"/>
      <c r="L58" s="1"/>
      <c r="M58" s="1"/>
      <c r="N58" s="1"/>
      <c r="O58" s="1"/>
      <c r="P58" s="1"/>
      <c r="Q58" s="1"/>
      <c r="R58" s="1"/>
      <c r="S58" s="1"/>
      <c r="T58" s="1"/>
      <c r="U58" s="1"/>
      <c r="V58" s="1"/>
      <c r="W58" s="1"/>
      <c r="X58" s="1"/>
      <c r="Y58" s="1"/>
      <c r="Z58" s="1"/>
    </row>
    <row r="59" spans="1:26" ht="15.75" customHeight="1" x14ac:dyDescent="0.2">
      <c r="A59" s="1"/>
      <c r="B59" s="2"/>
      <c r="C59" s="1"/>
      <c r="D59" s="1"/>
      <c r="E59" s="1"/>
      <c r="F59" s="1"/>
      <c r="G59" s="1"/>
      <c r="H59" s="1"/>
      <c r="I59" s="1"/>
      <c r="J59" s="1"/>
      <c r="K59" s="2"/>
      <c r="L59" s="1"/>
      <c r="M59" s="1"/>
      <c r="N59" s="1"/>
      <c r="O59" s="1"/>
      <c r="P59" s="1"/>
      <c r="Q59" s="1"/>
      <c r="R59" s="1"/>
      <c r="S59" s="1"/>
      <c r="T59" s="1"/>
      <c r="U59" s="1"/>
      <c r="V59" s="1"/>
      <c r="W59" s="1"/>
      <c r="X59" s="1"/>
      <c r="Y59" s="1"/>
      <c r="Z59" s="1"/>
    </row>
    <row r="60" spans="1:26" ht="15.75" customHeight="1" x14ac:dyDescent="0.2">
      <c r="A60" s="1"/>
      <c r="B60" s="2"/>
      <c r="C60" s="1"/>
      <c r="D60" s="1"/>
      <c r="E60" s="1"/>
      <c r="F60" s="1"/>
      <c r="G60" s="1"/>
      <c r="H60" s="1"/>
      <c r="I60" s="1"/>
      <c r="J60" s="1"/>
      <c r="K60" s="2"/>
      <c r="L60" s="1"/>
      <c r="M60" s="1"/>
      <c r="N60" s="1"/>
      <c r="O60" s="1"/>
      <c r="P60" s="1"/>
      <c r="Q60" s="1"/>
      <c r="R60" s="1"/>
      <c r="S60" s="1"/>
      <c r="T60" s="1"/>
      <c r="U60" s="1"/>
      <c r="V60" s="1"/>
      <c r="W60" s="1"/>
      <c r="X60" s="1"/>
      <c r="Y60" s="1"/>
      <c r="Z60" s="1"/>
    </row>
    <row r="61" spans="1:26" ht="15.75" customHeight="1" x14ac:dyDescent="0.2">
      <c r="A61" s="1"/>
      <c r="B61" s="2"/>
      <c r="C61" s="1"/>
      <c r="D61" s="1"/>
      <c r="E61" s="1"/>
      <c r="F61" s="1"/>
      <c r="G61" s="1"/>
      <c r="H61" s="1"/>
      <c r="I61" s="1"/>
      <c r="J61" s="1"/>
      <c r="K61" s="2"/>
      <c r="L61" s="1"/>
      <c r="M61" s="1"/>
      <c r="N61" s="1"/>
      <c r="O61" s="1"/>
      <c r="P61" s="1"/>
      <c r="Q61" s="1"/>
      <c r="R61" s="1"/>
      <c r="S61" s="1"/>
      <c r="T61" s="1"/>
      <c r="U61" s="1"/>
      <c r="V61" s="1"/>
      <c r="W61" s="1"/>
      <c r="X61" s="1"/>
      <c r="Y61" s="1"/>
      <c r="Z61" s="1"/>
    </row>
    <row r="62" spans="1:26" ht="15.75" customHeight="1" x14ac:dyDescent="0.2">
      <c r="A62" s="1"/>
      <c r="B62" s="2"/>
      <c r="C62" s="1"/>
      <c r="D62" s="1"/>
      <c r="E62" s="1"/>
      <c r="F62" s="1"/>
      <c r="G62" s="1"/>
      <c r="H62" s="1"/>
      <c r="I62" s="1"/>
      <c r="J62" s="1"/>
      <c r="K62" s="2"/>
      <c r="L62" s="1"/>
      <c r="M62" s="1"/>
      <c r="N62" s="1"/>
      <c r="O62" s="1"/>
      <c r="P62" s="1"/>
      <c r="Q62" s="1"/>
      <c r="R62" s="1"/>
      <c r="S62" s="1"/>
      <c r="T62" s="1"/>
      <c r="U62" s="1"/>
      <c r="V62" s="1"/>
      <c r="W62" s="1"/>
      <c r="X62" s="1"/>
      <c r="Y62" s="1"/>
      <c r="Z62" s="1"/>
    </row>
    <row r="63" spans="1:26" ht="15.75" customHeight="1" x14ac:dyDescent="0.2">
      <c r="A63" s="1"/>
      <c r="B63" s="2"/>
      <c r="C63" s="1"/>
      <c r="D63" s="1"/>
      <c r="E63" s="1"/>
      <c r="F63" s="1"/>
      <c r="G63" s="1"/>
      <c r="H63" s="1"/>
      <c r="I63" s="1"/>
      <c r="J63" s="1"/>
      <c r="K63" s="2"/>
      <c r="L63" s="1"/>
      <c r="M63" s="1"/>
      <c r="N63" s="1"/>
      <c r="O63" s="1"/>
      <c r="P63" s="1"/>
      <c r="Q63" s="1"/>
      <c r="R63" s="1"/>
      <c r="S63" s="1"/>
      <c r="T63" s="1"/>
      <c r="U63" s="1"/>
      <c r="V63" s="1"/>
      <c r="W63" s="1"/>
      <c r="X63" s="1"/>
      <c r="Y63" s="1"/>
      <c r="Z63" s="1"/>
    </row>
    <row r="64" spans="1:26" ht="15.75" customHeight="1" x14ac:dyDescent="0.2">
      <c r="A64" s="1"/>
      <c r="B64" s="2"/>
      <c r="C64" s="1"/>
      <c r="D64" s="1"/>
      <c r="E64" s="1"/>
      <c r="F64" s="1"/>
      <c r="G64" s="1"/>
      <c r="H64" s="1"/>
      <c r="I64" s="1"/>
      <c r="J64" s="1"/>
      <c r="K64" s="2"/>
      <c r="L64" s="1"/>
      <c r="M64" s="1"/>
      <c r="N64" s="1"/>
      <c r="O64" s="1"/>
      <c r="P64" s="1"/>
      <c r="Q64" s="1"/>
      <c r="R64" s="1"/>
      <c r="S64" s="1"/>
      <c r="T64" s="1"/>
      <c r="U64" s="1"/>
      <c r="V64" s="1"/>
      <c r="W64" s="1"/>
      <c r="X64" s="1"/>
      <c r="Y64" s="1"/>
      <c r="Z64" s="1"/>
    </row>
    <row r="65" spans="1:26" ht="15.75" customHeight="1" x14ac:dyDescent="0.2">
      <c r="A65" s="1"/>
      <c r="B65" s="2"/>
      <c r="C65" s="1"/>
      <c r="D65" s="1"/>
      <c r="E65" s="1"/>
      <c r="F65" s="1"/>
      <c r="G65" s="1"/>
      <c r="H65" s="1"/>
      <c r="I65" s="1"/>
      <c r="J65" s="1"/>
      <c r="K65" s="2"/>
      <c r="L65" s="1"/>
      <c r="M65" s="1"/>
      <c r="N65" s="1"/>
      <c r="O65" s="1"/>
      <c r="P65" s="1"/>
      <c r="Q65" s="1"/>
      <c r="R65" s="1"/>
      <c r="S65" s="1"/>
      <c r="T65" s="1"/>
      <c r="U65" s="1"/>
      <c r="V65" s="1"/>
      <c r="W65" s="1"/>
      <c r="X65" s="1"/>
      <c r="Y65" s="1"/>
      <c r="Z65" s="1"/>
    </row>
    <row r="66" spans="1:26" ht="15.75" customHeight="1" x14ac:dyDescent="0.2">
      <c r="A66" s="1"/>
      <c r="B66" s="2"/>
      <c r="C66" s="1"/>
      <c r="D66" s="1"/>
      <c r="E66" s="1"/>
      <c r="F66" s="1"/>
      <c r="G66" s="1"/>
      <c r="H66" s="1"/>
      <c r="I66" s="1"/>
      <c r="J66" s="1"/>
      <c r="K66" s="2"/>
      <c r="L66" s="1"/>
      <c r="M66" s="1"/>
      <c r="N66" s="1"/>
      <c r="O66" s="1"/>
      <c r="P66" s="1"/>
      <c r="Q66" s="1"/>
      <c r="R66" s="1"/>
      <c r="S66" s="1"/>
      <c r="T66" s="1"/>
      <c r="U66" s="1"/>
      <c r="V66" s="1"/>
      <c r="W66" s="1"/>
      <c r="X66" s="1"/>
      <c r="Y66" s="1"/>
      <c r="Z66" s="1"/>
    </row>
    <row r="67" spans="1:26" ht="15.75" customHeight="1" x14ac:dyDescent="0.2">
      <c r="A67" s="1"/>
      <c r="B67" s="2"/>
      <c r="C67" s="1"/>
      <c r="D67" s="1"/>
      <c r="E67" s="1"/>
      <c r="F67" s="1"/>
      <c r="G67" s="1"/>
      <c r="H67" s="1"/>
      <c r="I67" s="1"/>
      <c r="J67" s="1"/>
      <c r="K67" s="2"/>
      <c r="L67" s="1"/>
      <c r="M67" s="1"/>
      <c r="N67" s="1"/>
      <c r="O67" s="1"/>
      <c r="P67" s="1"/>
      <c r="Q67" s="1"/>
      <c r="R67" s="1"/>
      <c r="S67" s="1"/>
      <c r="T67" s="1"/>
      <c r="U67" s="1"/>
      <c r="V67" s="1"/>
      <c r="W67" s="1"/>
      <c r="X67" s="1"/>
      <c r="Y67" s="1"/>
      <c r="Z67" s="1"/>
    </row>
    <row r="68" spans="1:26" ht="15.75" customHeight="1" x14ac:dyDescent="0.2">
      <c r="A68" s="1"/>
      <c r="B68" s="2"/>
      <c r="C68" s="1"/>
      <c r="D68" s="1"/>
      <c r="E68" s="1"/>
      <c r="F68" s="1"/>
      <c r="G68" s="1"/>
      <c r="H68" s="1"/>
      <c r="I68" s="1"/>
      <c r="J68" s="1"/>
      <c r="K68" s="2"/>
      <c r="L68" s="1"/>
      <c r="M68" s="1"/>
      <c r="N68" s="1"/>
      <c r="O68" s="1"/>
      <c r="P68" s="1"/>
      <c r="Q68" s="1"/>
      <c r="R68" s="1"/>
      <c r="S68" s="1"/>
      <c r="T68" s="1"/>
      <c r="U68" s="1"/>
      <c r="V68" s="1"/>
      <c r="W68" s="1"/>
      <c r="X68" s="1"/>
      <c r="Y68" s="1"/>
      <c r="Z68" s="1"/>
    </row>
    <row r="69" spans="1:26" ht="15.75" customHeight="1" x14ac:dyDescent="0.2">
      <c r="A69" s="1"/>
      <c r="B69" s="2"/>
      <c r="C69" s="1"/>
      <c r="D69" s="1"/>
      <c r="E69" s="1"/>
      <c r="F69" s="1"/>
      <c r="G69" s="1"/>
      <c r="H69" s="1"/>
      <c r="I69" s="1"/>
      <c r="J69" s="1"/>
      <c r="K69" s="2"/>
      <c r="L69" s="1"/>
      <c r="M69" s="1"/>
      <c r="N69" s="1"/>
      <c r="O69" s="1"/>
      <c r="P69" s="1"/>
      <c r="Q69" s="1"/>
      <c r="R69" s="1"/>
      <c r="S69" s="1"/>
      <c r="T69" s="1"/>
      <c r="U69" s="1"/>
      <c r="V69" s="1"/>
      <c r="W69" s="1"/>
      <c r="X69" s="1"/>
      <c r="Y69" s="1"/>
      <c r="Z69" s="1"/>
    </row>
    <row r="70" spans="1:26" ht="15.75" customHeight="1" x14ac:dyDescent="0.2">
      <c r="A70" s="1"/>
      <c r="B70" s="2"/>
      <c r="C70" s="1"/>
      <c r="D70" s="1"/>
      <c r="E70" s="1"/>
      <c r="F70" s="1"/>
      <c r="G70" s="1"/>
      <c r="H70" s="1"/>
      <c r="I70" s="1"/>
      <c r="J70" s="1"/>
      <c r="K70" s="2"/>
      <c r="L70" s="1"/>
      <c r="M70" s="1"/>
      <c r="N70" s="1"/>
      <c r="O70" s="1"/>
      <c r="P70" s="1"/>
      <c r="Q70" s="1"/>
      <c r="R70" s="1"/>
      <c r="S70" s="1"/>
      <c r="T70" s="1"/>
      <c r="U70" s="1"/>
      <c r="V70" s="1"/>
      <c r="W70" s="1"/>
      <c r="X70" s="1"/>
      <c r="Y70" s="1"/>
      <c r="Z70" s="1"/>
    </row>
    <row r="71" spans="1:26" ht="15.75" customHeight="1" x14ac:dyDescent="0.2">
      <c r="A71" s="1"/>
      <c r="B71" s="2"/>
      <c r="C71" s="1"/>
      <c r="D71" s="1"/>
      <c r="E71" s="1"/>
      <c r="F71" s="1"/>
      <c r="G71" s="1"/>
      <c r="H71" s="1"/>
      <c r="I71" s="1"/>
      <c r="J71" s="1"/>
      <c r="K71" s="2"/>
      <c r="L71" s="1"/>
      <c r="M71" s="1"/>
      <c r="N71" s="1"/>
      <c r="O71" s="1"/>
      <c r="P71" s="1"/>
      <c r="Q71" s="1"/>
      <c r="R71" s="1"/>
      <c r="S71" s="1"/>
      <c r="T71" s="1"/>
      <c r="U71" s="1"/>
      <c r="V71" s="1"/>
      <c r="W71" s="1"/>
      <c r="X71" s="1"/>
      <c r="Y71" s="1"/>
      <c r="Z71" s="1"/>
    </row>
    <row r="72" spans="1:26" ht="15.75" customHeight="1" x14ac:dyDescent="0.2">
      <c r="A72" s="1"/>
      <c r="B72" s="2"/>
      <c r="C72" s="1"/>
      <c r="D72" s="1"/>
      <c r="E72" s="1"/>
      <c r="F72" s="1"/>
      <c r="G72" s="1"/>
      <c r="H72" s="1"/>
      <c r="I72" s="1"/>
      <c r="J72" s="1"/>
      <c r="K72" s="2"/>
      <c r="L72" s="1"/>
      <c r="M72" s="1"/>
      <c r="N72" s="1"/>
      <c r="O72" s="1"/>
      <c r="P72" s="1"/>
      <c r="Q72" s="1"/>
      <c r="R72" s="1"/>
      <c r="S72" s="1"/>
      <c r="T72" s="1"/>
      <c r="U72" s="1"/>
      <c r="V72" s="1"/>
      <c r="W72" s="1"/>
      <c r="X72" s="1"/>
      <c r="Y72" s="1"/>
      <c r="Z72" s="1"/>
    </row>
    <row r="73" spans="1:26" ht="15.75" customHeight="1" x14ac:dyDescent="0.2">
      <c r="A73" s="1"/>
      <c r="B73" s="2"/>
      <c r="C73" s="1"/>
      <c r="D73" s="1"/>
      <c r="E73" s="1"/>
      <c r="F73" s="1"/>
      <c r="G73" s="1"/>
      <c r="H73" s="1"/>
      <c r="I73" s="1"/>
      <c r="J73" s="1"/>
      <c r="K73" s="2"/>
      <c r="L73" s="1"/>
      <c r="M73" s="1"/>
      <c r="N73" s="1"/>
      <c r="O73" s="1"/>
      <c r="P73" s="1"/>
      <c r="Q73" s="1"/>
      <c r="R73" s="1"/>
      <c r="S73" s="1"/>
      <c r="T73" s="1"/>
      <c r="U73" s="1"/>
      <c r="V73" s="1"/>
      <c r="W73" s="1"/>
      <c r="X73" s="1"/>
      <c r="Y73" s="1"/>
      <c r="Z73" s="1"/>
    </row>
    <row r="74" spans="1:26" ht="15.75" customHeight="1" x14ac:dyDescent="0.2">
      <c r="A74" s="1"/>
      <c r="B74" s="2"/>
      <c r="C74" s="1"/>
      <c r="D74" s="1"/>
      <c r="E74" s="1"/>
      <c r="F74" s="1"/>
      <c r="G74" s="1"/>
      <c r="H74" s="1"/>
      <c r="I74" s="1"/>
      <c r="J74" s="1"/>
      <c r="K74" s="2"/>
      <c r="L74" s="1"/>
      <c r="M74" s="1"/>
      <c r="N74" s="1"/>
      <c r="O74" s="1"/>
      <c r="P74" s="1"/>
      <c r="Q74" s="1"/>
      <c r="R74" s="1"/>
      <c r="S74" s="1"/>
      <c r="T74" s="1"/>
      <c r="U74" s="1"/>
      <c r="V74" s="1"/>
      <c r="W74" s="1"/>
      <c r="X74" s="1"/>
      <c r="Y74" s="1"/>
      <c r="Z74" s="1"/>
    </row>
    <row r="75" spans="1:26" ht="15.75" customHeight="1" x14ac:dyDescent="0.2">
      <c r="A75" s="1"/>
      <c r="B75" s="2"/>
      <c r="C75" s="1"/>
      <c r="D75" s="1"/>
      <c r="E75" s="1"/>
      <c r="F75" s="1"/>
      <c r="G75" s="1"/>
      <c r="H75" s="1"/>
      <c r="I75" s="1"/>
      <c r="J75" s="1"/>
      <c r="K75" s="2"/>
      <c r="L75" s="1"/>
      <c r="M75" s="1"/>
      <c r="N75" s="1"/>
      <c r="O75" s="1"/>
      <c r="P75" s="1"/>
      <c r="Q75" s="1"/>
      <c r="R75" s="1"/>
      <c r="S75" s="1"/>
      <c r="T75" s="1"/>
      <c r="U75" s="1"/>
      <c r="V75" s="1"/>
      <c r="W75" s="1"/>
      <c r="X75" s="1"/>
      <c r="Y75" s="1"/>
      <c r="Z75" s="1"/>
    </row>
    <row r="76" spans="1:26" ht="15.75" customHeight="1" x14ac:dyDescent="0.2">
      <c r="A76" s="1"/>
      <c r="B76" s="2"/>
      <c r="C76" s="1"/>
      <c r="D76" s="1"/>
      <c r="E76" s="1"/>
      <c r="F76" s="1"/>
      <c r="G76" s="1"/>
      <c r="H76" s="1"/>
      <c r="I76" s="1"/>
      <c r="J76" s="1"/>
      <c r="K76" s="2"/>
      <c r="L76" s="1"/>
      <c r="M76" s="1"/>
      <c r="N76" s="1"/>
      <c r="O76" s="1"/>
      <c r="P76" s="1"/>
      <c r="Q76" s="1"/>
      <c r="R76" s="1"/>
      <c r="S76" s="1"/>
      <c r="T76" s="1"/>
      <c r="U76" s="1"/>
      <c r="V76" s="1"/>
      <c r="W76" s="1"/>
      <c r="X76" s="1"/>
      <c r="Y76" s="1"/>
      <c r="Z76" s="1"/>
    </row>
    <row r="77" spans="1:26" ht="15.75" customHeight="1" x14ac:dyDescent="0.2">
      <c r="A77" s="1"/>
      <c r="B77" s="2"/>
      <c r="C77" s="1"/>
      <c r="D77" s="1"/>
      <c r="E77" s="1"/>
      <c r="F77" s="1"/>
      <c r="G77" s="1"/>
      <c r="H77" s="1"/>
      <c r="I77" s="1"/>
      <c r="J77" s="1"/>
      <c r="K77" s="2"/>
      <c r="L77" s="1"/>
      <c r="M77" s="1"/>
      <c r="N77" s="1"/>
      <c r="O77" s="1"/>
      <c r="P77" s="1"/>
      <c r="Q77" s="1"/>
      <c r="R77" s="1"/>
      <c r="S77" s="1"/>
      <c r="T77" s="1"/>
      <c r="U77" s="1"/>
      <c r="V77" s="1"/>
      <c r="W77" s="1"/>
      <c r="X77" s="1"/>
      <c r="Y77" s="1"/>
      <c r="Z77" s="1"/>
    </row>
    <row r="78" spans="1:26" ht="15.75" customHeight="1" x14ac:dyDescent="0.2">
      <c r="A78" s="1"/>
      <c r="B78" s="2"/>
      <c r="C78" s="1"/>
      <c r="D78" s="1"/>
      <c r="E78" s="1"/>
      <c r="F78" s="1"/>
      <c r="G78" s="1"/>
      <c r="H78" s="1"/>
      <c r="I78" s="1"/>
      <c r="J78" s="1"/>
      <c r="K78" s="2"/>
      <c r="L78" s="1"/>
      <c r="M78" s="1"/>
      <c r="N78" s="1"/>
      <c r="O78" s="1"/>
      <c r="P78" s="1"/>
      <c r="Q78" s="1"/>
      <c r="R78" s="1"/>
      <c r="S78" s="1"/>
      <c r="T78" s="1"/>
      <c r="U78" s="1"/>
      <c r="V78" s="1"/>
      <c r="W78" s="1"/>
      <c r="X78" s="1"/>
      <c r="Y78" s="1"/>
      <c r="Z78" s="1"/>
    </row>
    <row r="79" spans="1:26" ht="15.75" customHeight="1" x14ac:dyDescent="0.2">
      <c r="A79" s="1"/>
      <c r="B79" s="2"/>
      <c r="C79" s="1"/>
      <c r="D79" s="1"/>
      <c r="E79" s="1"/>
      <c r="F79" s="1"/>
      <c r="G79" s="1"/>
      <c r="H79" s="1"/>
      <c r="I79" s="1"/>
      <c r="J79" s="1"/>
      <c r="K79" s="2"/>
      <c r="L79" s="1"/>
      <c r="M79" s="1"/>
      <c r="N79" s="1"/>
      <c r="O79" s="1"/>
      <c r="P79" s="1"/>
      <c r="Q79" s="1"/>
      <c r="R79" s="1"/>
      <c r="S79" s="1"/>
      <c r="T79" s="1"/>
      <c r="U79" s="1"/>
      <c r="V79" s="1"/>
      <c r="W79" s="1"/>
      <c r="X79" s="1"/>
      <c r="Y79" s="1"/>
      <c r="Z79" s="1"/>
    </row>
    <row r="80" spans="1:26" ht="15.75" customHeight="1" x14ac:dyDescent="0.2">
      <c r="A80" s="1"/>
      <c r="B80" s="2"/>
      <c r="C80" s="1"/>
      <c r="D80" s="1"/>
      <c r="E80" s="1"/>
      <c r="F80" s="1"/>
      <c r="G80" s="1"/>
      <c r="H80" s="1"/>
      <c r="I80" s="1"/>
      <c r="J80" s="1"/>
      <c r="K80" s="2"/>
      <c r="L80" s="1"/>
      <c r="M80" s="1"/>
      <c r="N80" s="1"/>
      <c r="O80" s="1"/>
      <c r="P80" s="1"/>
      <c r="Q80" s="1"/>
      <c r="R80" s="1"/>
      <c r="S80" s="1"/>
      <c r="T80" s="1"/>
      <c r="U80" s="1"/>
      <c r="V80" s="1"/>
      <c r="W80" s="1"/>
      <c r="X80" s="1"/>
      <c r="Y80" s="1"/>
      <c r="Z80" s="1"/>
    </row>
    <row r="81" spans="1:26" ht="15.75" customHeight="1" x14ac:dyDescent="0.2">
      <c r="A81" s="1"/>
      <c r="B81" s="2"/>
      <c r="C81" s="1"/>
      <c r="D81" s="1"/>
      <c r="E81" s="1"/>
      <c r="F81" s="1"/>
      <c r="G81" s="1"/>
      <c r="H81" s="1"/>
      <c r="I81" s="1"/>
      <c r="J81" s="1"/>
      <c r="K81" s="2"/>
      <c r="L81" s="1"/>
      <c r="M81" s="1"/>
      <c r="N81" s="1"/>
      <c r="O81" s="1"/>
      <c r="P81" s="1"/>
      <c r="Q81" s="1"/>
      <c r="R81" s="1"/>
      <c r="S81" s="1"/>
      <c r="T81" s="1"/>
      <c r="U81" s="1"/>
      <c r="V81" s="1"/>
      <c r="W81" s="1"/>
      <c r="X81" s="1"/>
      <c r="Y81" s="1"/>
      <c r="Z81" s="1"/>
    </row>
    <row r="82" spans="1:26" ht="15.75" customHeight="1" x14ac:dyDescent="0.2">
      <c r="A82" s="1"/>
      <c r="B82" s="2"/>
      <c r="C82" s="1"/>
      <c r="D82" s="1"/>
      <c r="E82" s="1"/>
      <c r="F82" s="1"/>
      <c r="G82" s="1"/>
      <c r="H82" s="1"/>
      <c r="I82" s="1"/>
      <c r="J82" s="1"/>
      <c r="K82" s="2"/>
      <c r="L82" s="1"/>
      <c r="M82" s="1"/>
      <c r="N82" s="1"/>
      <c r="O82" s="1"/>
      <c r="P82" s="1"/>
      <c r="Q82" s="1"/>
      <c r="R82" s="1"/>
      <c r="S82" s="1"/>
      <c r="T82" s="1"/>
      <c r="U82" s="1"/>
      <c r="V82" s="1"/>
      <c r="W82" s="1"/>
      <c r="X82" s="1"/>
      <c r="Y82" s="1"/>
      <c r="Z82" s="1"/>
    </row>
    <row r="83" spans="1:26" ht="15.75" customHeight="1" x14ac:dyDescent="0.2">
      <c r="A83" s="1"/>
      <c r="B83" s="2"/>
      <c r="C83" s="1"/>
      <c r="D83" s="1"/>
      <c r="E83" s="1"/>
      <c r="F83" s="1"/>
      <c r="G83" s="1"/>
      <c r="H83" s="1"/>
      <c r="I83" s="1"/>
      <c r="J83" s="1"/>
      <c r="K83" s="2"/>
      <c r="L83" s="1"/>
      <c r="M83" s="1"/>
      <c r="N83" s="1"/>
      <c r="O83" s="1"/>
      <c r="P83" s="1"/>
      <c r="Q83" s="1"/>
      <c r="R83" s="1"/>
      <c r="S83" s="1"/>
      <c r="T83" s="1"/>
      <c r="U83" s="1"/>
      <c r="V83" s="1"/>
      <c r="W83" s="1"/>
      <c r="X83" s="1"/>
      <c r="Y83" s="1"/>
      <c r="Z83" s="1"/>
    </row>
    <row r="84" spans="1:26" ht="15.75" customHeight="1" x14ac:dyDescent="0.2">
      <c r="A84" s="1"/>
      <c r="B84" s="2"/>
      <c r="C84" s="1"/>
      <c r="D84" s="1"/>
      <c r="E84" s="1"/>
      <c r="F84" s="1"/>
      <c r="G84" s="1"/>
      <c r="H84" s="1"/>
      <c r="I84" s="1"/>
      <c r="J84" s="1"/>
      <c r="K84" s="2"/>
      <c r="L84" s="1"/>
      <c r="M84" s="1"/>
      <c r="N84" s="1"/>
      <c r="O84" s="1"/>
      <c r="P84" s="1"/>
      <c r="Q84" s="1"/>
      <c r="R84" s="1"/>
      <c r="S84" s="1"/>
      <c r="T84" s="1"/>
      <c r="U84" s="1"/>
      <c r="V84" s="1"/>
      <c r="W84" s="1"/>
      <c r="X84" s="1"/>
      <c r="Y84" s="1"/>
      <c r="Z84" s="1"/>
    </row>
    <row r="85" spans="1:26" ht="15.75" customHeight="1" x14ac:dyDescent="0.2">
      <c r="A85" s="1"/>
      <c r="B85" s="2"/>
      <c r="C85" s="1"/>
      <c r="D85" s="1"/>
      <c r="E85" s="1"/>
      <c r="F85" s="1"/>
      <c r="G85" s="1"/>
      <c r="H85" s="1"/>
      <c r="I85" s="1"/>
      <c r="J85" s="1"/>
      <c r="K85" s="2"/>
      <c r="L85" s="1"/>
      <c r="M85" s="1"/>
      <c r="N85" s="1"/>
      <c r="O85" s="1"/>
      <c r="P85" s="1"/>
      <c r="Q85" s="1"/>
      <c r="R85" s="1"/>
      <c r="S85" s="1"/>
      <c r="T85" s="1"/>
      <c r="U85" s="1"/>
      <c r="V85" s="1"/>
      <c r="W85" s="1"/>
      <c r="X85" s="1"/>
      <c r="Y85" s="1"/>
      <c r="Z85" s="1"/>
    </row>
    <row r="86" spans="1:26" ht="15.75" customHeight="1" x14ac:dyDescent="0.2">
      <c r="A86" s="1"/>
      <c r="B86" s="2"/>
      <c r="C86" s="1"/>
      <c r="D86" s="1"/>
      <c r="E86" s="1"/>
      <c r="F86" s="1"/>
      <c r="G86" s="1"/>
      <c r="H86" s="1"/>
      <c r="I86" s="1"/>
      <c r="J86" s="1"/>
      <c r="K86" s="2"/>
      <c r="L86" s="1"/>
      <c r="M86" s="1"/>
      <c r="N86" s="1"/>
      <c r="O86" s="1"/>
      <c r="P86" s="1"/>
      <c r="Q86" s="1"/>
      <c r="R86" s="1"/>
      <c r="S86" s="1"/>
      <c r="T86" s="1"/>
      <c r="U86" s="1"/>
      <c r="V86" s="1"/>
      <c r="W86" s="1"/>
      <c r="X86" s="1"/>
      <c r="Y86" s="1"/>
      <c r="Z86" s="1"/>
    </row>
    <row r="87" spans="1:26" ht="15.75" customHeight="1" x14ac:dyDescent="0.2">
      <c r="A87" s="1"/>
      <c r="B87" s="2"/>
      <c r="C87" s="1"/>
      <c r="D87" s="1"/>
      <c r="E87" s="1"/>
      <c r="F87" s="1"/>
      <c r="G87" s="1"/>
      <c r="H87" s="1"/>
      <c r="I87" s="1"/>
      <c r="J87" s="1"/>
      <c r="K87" s="2"/>
      <c r="L87" s="1"/>
      <c r="M87" s="1"/>
      <c r="N87" s="1"/>
      <c r="O87" s="1"/>
      <c r="P87" s="1"/>
      <c r="Q87" s="1"/>
      <c r="R87" s="1"/>
      <c r="S87" s="1"/>
      <c r="T87" s="1"/>
      <c r="U87" s="1"/>
      <c r="V87" s="1"/>
      <c r="W87" s="1"/>
      <c r="X87" s="1"/>
      <c r="Y87" s="1"/>
      <c r="Z87" s="1"/>
    </row>
    <row r="88" spans="1:26" ht="15.75" customHeight="1" x14ac:dyDescent="0.2">
      <c r="A88" s="1"/>
      <c r="B88" s="2"/>
      <c r="C88" s="1"/>
      <c r="D88" s="1"/>
      <c r="E88" s="1"/>
      <c r="F88" s="1"/>
      <c r="G88" s="1"/>
      <c r="H88" s="1"/>
      <c r="I88" s="1"/>
      <c r="J88" s="1"/>
      <c r="K88" s="2"/>
      <c r="L88" s="1"/>
      <c r="M88" s="1"/>
      <c r="N88" s="1"/>
      <c r="O88" s="1"/>
      <c r="P88" s="1"/>
      <c r="Q88" s="1"/>
      <c r="R88" s="1"/>
      <c r="S88" s="1"/>
      <c r="T88" s="1"/>
      <c r="U88" s="1"/>
      <c r="V88" s="1"/>
      <c r="W88" s="1"/>
      <c r="X88" s="1"/>
      <c r="Y88" s="1"/>
      <c r="Z88" s="1"/>
    </row>
    <row r="89" spans="1:26" ht="15.75" customHeight="1" x14ac:dyDescent="0.2">
      <c r="A89" s="1"/>
      <c r="B89" s="2"/>
      <c r="C89" s="1"/>
      <c r="D89" s="1"/>
      <c r="E89" s="1"/>
      <c r="F89" s="1"/>
      <c r="G89" s="1"/>
      <c r="H89" s="1"/>
      <c r="I89" s="1"/>
      <c r="J89" s="1"/>
      <c r="K89" s="2"/>
      <c r="L89" s="1"/>
      <c r="M89" s="1"/>
      <c r="N89" s="1"/>
      <c r="O89" s="1"/>
      <c r="P89" s="1"/>
      <c r="Q89" s="1"/>
      <c r="R89" s="1"/>
      <c r="S89" s="1"/>
      <c r="T89" s="1"/>
      <c r="U89" s="1"/>
      <c r="V89" s="1"/>
      <c r="W89" s="1"/>
      <c r="X89" s="1"/>
      <c r="Y89" s="1"/>
      <c r="Z89" s="1"/>
    </row>
    <row r="90" spans="1:26" ht="15.75" customHeight="1" x14ac:dyDescent="0.2">
      <c r="A90" s="1"/>
      <c r="B90" s="2"/>
      <c r="C90" s="1"/>
      <c r="D90" s="1"/>
      <c r="E90" s="1"/>
      <c r="F90" s="1"/>
      <c r="G90" s="1"/>
      <c r="H90" s="1"/>
      <c r="I90" s="1"/>
      <c r="J90" s="1"/>
      <c r="K90" s="2"/>
      <c r="L90" s="1"/>
      <c r="M90" s="1"/>
      <c r="N90" s="1"/>
      <c r="O90" s="1"/>
      <c r="P90" s="1"/>
      <c r="Q90" s="1"/>
      <c r="R90" s="1"/>
      <c r="S90" s="1"/>
      <c r="T90" s="1"/>
      <c r="U90" s="1"/>
      <c r="V90" s="1"/>
      <c r="W90" s="1"/>
      <c r="X90" s="1"/>
      <c r="Y90" s="1"/>
      <c r="Z90" s="1"/>
    </row>
    <row r="91" spans="1:26" ht="15.75" customHeight="1" x14ac:dyDescent="0.2">
      <c r="A91" s="1"/>
      <c r="B91" s="2"/>
      <c r="C91" s="1"/>
      <c r="D91" s="1"/>
      <c r="E91" s="1"/>
      <c r="F91" s="1"/>
      <c r="G91" s="1"/>
      <c r="H91" s="1"/>
      <c r="I91" s="1"/>
      <c r="J91" s="1"/>
      <c r="K91" s="2"/>
      <c r="L91" s="1"/>
      <c r="M91" s="1"/>
      <c r="N91" s="1"/>
      <c r="O91" s="1"/>
      <c r="P91" s="1"/>
      <c r="Q91" s="1"/>
      <c r="R91" s="1"/>
      <c r="S91" s="1"/>
      <c r="T91" s="1"/>
      <c r="U91" s="1"/>
      <c r="V91" s="1"/>
      <c r="W91" s="1"/>
      <c r="X91" s="1"/>
      <c r="Y91" s="1"/>
      <c r="Z91" s="1"/>
    </row>
    <row r="92" spans="1:26" ht="15.75" customHeight="1" x14ac:dyDescent="0.2">
      <c r="A92" s="1"/>
      <c r="B92" s="2"/>
      <c r="C92" s="1"/>
      <c r="D92" s="1"/>
      <c r="E92" s="1"/>
      <c r="F92" s="1"/>
      <c r="G92" s="1"/>
      <c r="H92" s="1"/>
      <c r="I92" s="1"/>
      <c r="J92" s="1"/>
      <c r="K92" s="2"/>
      <c r="L92" s="1"/>
      <c r="M92" s="1"/>
      <c r="N92" s="1"/>
      <c r="O92" s="1"/>
      <c r="P92" s="1"/>
      <c r="Q92" s="1"/>
      <c r="R92" s="1"/>
      <c r="S92" s="1"/>
      <c r="T92" s="1"/>
      <c r="U92" s="1"/>
      <c r="V92" s="1"/>
      <c r="W92" s="1"/>
      <c r="X92" s="1"/>
      <c r="Y92" s="1"/>
      <c r="Z92" s="1"/>
    </row>
    <row r="93" spans="1:26" ht="15.75" customHeight="1" x14ac:dyDescent="0.2">
      <c r="A93" s="1"/>
      <c r="B93" s="2"/>
      <c r="C93" s="1"/>
      <c r="D93" s="1"/>
      <c r="E93" s="1"/>
      <c r="F93" s="1"/>
      <c r="G93" s="1"/>
      <c r="H93" s="1"/>
      <c r="I93" s="1"/>
      <c r="J93" s="1"/>
      <c r="K93" s="2"/>
      <c r="L93" s="1"/>
      <c r="M93" s="1"/>
      <c r="N93" s="1"/>
      <c r="O93" s="1"/>
      <c r="P93" s="1"/>
      <c r="Q93" s="1"/>
      <c r="R93" s="1"/>
      <c r="S93" s="1"/>
      <c r="T93" s="1"/>
      <c r="U93" s="1"/>
      <c r="V93" s="1"/>
      <c r="W93" s="1"/>
      <c r="X93" s="1"/>
      <c r="Y93" s="1"/>
      <c r="Z93" s="1"/>
    </row>
    <row r="94" spans="1:26" ht="15.75" customHeight="1" x14ac:dyDescent="0.2">
      <c r="A94" s="1"/>
      <c r="B94" s="2"/>
      <c r="C94" s="1"/>
      <c r="D94" s="1"/>
      <c r="E94" s="1"/>
      <c r="F94" s="1"/>
      <c r="G94" s="1"/>
      <c r="H94" s="1"/>
      <c r="I94" s="1"/>
      <c r="J94" s="1"/>
      <c r="K94" s="2"/>
      <c r="L94" s="1"/>
      <c r="M94" s="1"/>
      <c r="N94" s="1"/>
      <c r="O94" s="1"/>
      <c r="P94" s="1"/>
      <c r="Q94" s="1"/>
      <c r="R94" s="1"/>
      <c r="S94" s="1"/>
      <c r="T94" s="1"/>
      <c r="U94" s="1"/>
      <c r="V94" s="1"/>
      <c r="W94" s="1"/>
      <c r="X94" s="1"/>
      <c r="Y94" s="1"/>
      <c r="Z94" s="1"/>
    </row>
    <row r="95" spans="1:26" ht="15.75" customHeight="1" x14ac:dyDescent="0.2">
      <c r="A95" s="1"/>
      <c r="B95" s="2"/>
      <c r="C95" s="1"/>
      <c r="D95" s="1"/>
      <c r="E95" s="1"/>
      <c r="F95" s="1"/>
      <c r="G95" s="1"/>
      <c r="H95" s="1"/>
      <c r="I95" s="1"/>
      <c r="J95" s="1"/>
      <c r="K95" s="2"/>
      <c r="L95" s="1"/>
      <c r="M95" s="1"/>
      <c r="N95" s="1"/>
      <c r="O95" s="1"/>
      <c r="P95" s="1"/>
      <c r="Q95" s="1"/>
      <c r="R95" s="1"/>
      <c r="S95" s="1"/>
      <c r="T95" s="1"/>
      <c r="U95" s="1"/>
      <c r="V95" s="1"/>
      <c r="W95" s="1"/>
      <c r="X95" s="1"/>
      <c r="Y95" s="1"/>
      <c r="Z95" s="1"/>
    </row>
    <row r="96" spans="1:26" ht="15.75" customHeight="1" x14ac:dyDescent="0.2">
      <c r="A96" s="1"/>
      <c r="B96" s="2"/>
      <c r="C96" s="1"/>
      <c r="D96" s="1"/>
      <c r="E96" s="1"/>
      <c r="F96" s="1"/>
      <c r="G96" s="1"/>
      <c r="H96" s="1"/>
      <c r="I96" s="1"/>
      <c r="J96" s="1"/>
      <c r="K96" s="2"/>
      <c r="L96" s="1"/>
      <c r="M96" s="1"/>
      <c r="N96" s="1"/>
      <c r="O96" s="1"/>
      <c r="P96" s="1"/>
      <c r="Q96" s="1"/>
      <c r="R96" s="1"/>
      <c r="S96" s="1"/>
      <c r="T96" s="1"/>
      <c r="U96" s="1"/>
      <c r="V96" s="1"/>
      <c r="W96" s="1"/>
      <c r="X96" s="1"/>
      <c r="Y96" s="1"/>
      <c r="Z96" s="1"/>
    </row>
    <row r="97" spans="1:26" ht="15.75" customHeight="1" x14ac:dyDescent="0.2">
      <c r="A97" s="1"/>
      <c r="B97" s="2"/>
      <c r="C97" s="1"/>
      <c r="D97" s="1"/>
      <c r="E97" s="1"/>
      <c r="F97" s="1"/>
      <c r="G97" s="1"/>
      <c r="H97" s="1"/>
      <c r="I97" s="1"/>
      <c r="J97" s="1"/>
      <c r="K97" s="2"/>
      <c r="L97" s="1"/>
      <c r="M97" s="1"/>
      <c r="N97" s="1"/>
      <c r="O97" s="1"/>
      <c r="P97" s="1"/>
      <c r="Q97" s="1"/>
      <c r="R97" s="1"/>
      <c r="S97" s="1"/>
      <c r="T97" s="1"/>
      <c r="U97" s="1"/>
      <c r="V97" s="1"/>
      <c r="W97" s="1"/>
      <c r="X97" s="1"/>
      <c r="Y97" s="1"/>
      <c r="Z97" s="1"/>
    </row>
    <row r="98" spans="1:26" ht="15.75" customHeight="1" x14ac:dyDescent="0.2">
      <c r="A98" s="1"/>
      <c r="B98" s="2"/>
      <c r="C98" s="1"/>
      <c r="D98" s="1"/>
      <c r="E98" s="1"/>
      <c r="F98" s="1"/>
      <c r="G98" s="1"/>
      <c r="H98" s="1"/>
      <c r="I98" s="1"/>
      <c r="J98" s="1"/>
      <c r="K98" s="2"/>
      <c r="L98" s="1"/>
      <c r="M98" s="1"/>
      <c r="N98" s="1"/>
      <c r="O98" s="1"/>
      <c r="P98" s="1"/>
      <c r="Q98" s="1"/>
      <c r="R98" s="1"/>
      <c r="S98" s="1"/>
      <c r="T98" s="1"/>
      <c r="U98" s="1"/>
      <c r="V98" s="1"/>
      <c r="W98" s="1"/>
      <c r="X98" s="1"/>
      <c r="Y98" s="1"/>
      <c r="Z98" s="1"/>
    </row>
    <row r="99" spans="1:26" ht="15.75" customHeight="1" x14ac:dyDescent="0.2">
      <c r="A99" s="1"/>
      <c r="B99" s="2"/>
      <c r="C99" s="1"/>
      <c r="D99" s="1"/>
      <c r="E99" s="1"/>
      <c r="F99" s="1"/>
      <c r="G99" s="1"/>
      <c r="H99" s="1"/>
      <c r="I99" s="1"/>
      <c r="J99" s="1"/>
      <c r="K99" s="2"/>
      <c r="L99" s="1"/>
      <c r="M99" s="1"/>
      <c r="N99" s="1"/>
      <c r="O99" s="1"/>
      <c r="P99" s="1"/>
      <c r="Q99" s="1"/>
      <c r="R99" s="1"/>
      <c r="S99" s="1"/>
      <c r="T99" s="1"/>
      <c r="U99" s="1"/>
      <c r="V99" s="1"/>
      <c r="W99" s="1"/>
      <c r="X99" s="1"/>
      <c r="Y99" s="1"/>
      <c r="Z99" s="1"/>
    </row>
    <row r="100" spans="1:26" ht="15.75" customHeight="1" x14ac:dyDescent="0.2">
      <c r="A100" s="1"/>
      <c r="B100" s="2"/>
      <c r="C100" s="1"/>
      <c r="D100" s="1"/>
      <c r="E100" s="1"/>
      <c r="F100" s="1"/>
      <c r="G100" s="1"/>
      <c r="H100" s="1"/>
      <c r="I100" s="1"/>
      <c r="J100" s="1"/>
      <c r="K100" s="2"/>
      <c r="L100" s="1"/>
      <c r="M100" s="1"/>
      <c r="N100" s="1"/>
      <c r="O100" s="1"/>
      <c r="P100" s="1"/>
      <c r="Q100" s="1"/>
      <c r="R100" s="1"/>
      <c r="S100" s="1"/>
      <c r="T100" s="1"/>
      <c r="U100" s="1"/>
      <c r="V100" s="1"/>
      <c r="W100" s="1"/>
      <c r="X100" s="1"/>
      <c r="Y100" s="1"/>
      <c r="Z100" s="1"/>
    </row>
    <row r="101" spans="1:26" ht="15.75" customHeight="1" x14ac:dyDescent="0.2">
      <c r="A101" s="1"/>
      <c r="B101" s="2"/>
      <c r="C101" s="1"/>
      <c r="D101" s="1"/>
      <c r="E101" s="1"/>
      <c r="F101" s="1"/>
      <c r="G101" s="1"/>
      <c r="H101" s="1"/>
      <c r="I101" s="1"/>
      <c r="J101" s="1"/>
      <c r="K101" s="2"/>
      <c r="L101" s="1"/>
      <c r="M101" s="1"/>
      <c r="N101" s="1"/>
      <c r="O101" s="1"/>
      <c r="P101" s="1"/>
      <c r="Q101" s="1"/>
      <c r="R101" s="1"/>
      <c r="S101" s="1"/>
      <c r="T101" s="1"/>
      <c r="U101" s="1"/>
      <c r="V101" s="1"/>
      <c r="W101" s="1"/>
      <c r="X101" s="1"/>
      <c r="Y101" s="1"/>
      <c r="Z101" s="1"/>
    </row>
    <row r="102" spans="1:26" ht="15.75" customHeight="1" x14ac:dyDescent="0.2">
      <c r="A102" s="1"/>
      <c r="B102" s="2"/>
      <c r="C102" s="1"/>
      <c r="D102" s="1"/>
      <c r="E102" s="1"/>
      <c r="F102" s="1"/>
      <c r="G102" s="1"/>
      <c r="H102" s="1"/>
      <c r="I102" s="1"/>
      <c r="J102" s="1"/>
      <c r="K102" s="2"/>
      <c r="L102" s="1"/>
      <c r="M102" s="1"/>
      <c r="N102" s="1"/>
      <c r="O102" s="1"/>
      <c r="P102" s="1"/>
      <c r="Q102" s="1"/>
      <c r="R102" s="1"/>
      <c r="S102" s="1"/>
      <c r="T102" s="1"/>
      <c r="U102" s="1"/>
      <c r="V102" s="1"/>
      <c r="W102" s="1"/>
      <c r="X102" s="1"/>
      <c r="Y102" s="1"/>
      <c r="Z102" s="1"/>
    </row>
    <row r="103" spans="1:26" ht="15.75" customHeight="1" x14ac:dyDescent="0.2">
      <c r="A103" s="1"/>
      <c r="B103" s="2"/>
      <c r="C103" s="1"/>
      <c r="D103" s="1"/>
      <c r="E103" s="1"/>
      <c r="F103" s="1"/>
      <c r="G103" s="1"/>
      <c r="H103" s="1"/>
      <c r="I103" s="1"/>
      <c r="J103" s="1"/>
      <c r="K103" s="2"/>
      <c r="L103" s="1"/>
      <c r="M103" s="1"/>
      <c r="N103" s="1"/>
      <c r="O103" s="1"/>
      <c r="P103" s="1"/>
      <c r="Q103" s="1"/>
      <c r="R103" s="1"/>
      <c r="S103" s="1"/>
      <c r="T103" s="1"/>
      <c r="U103" s="1"/>
      <c r="V103" s="1"/>
      <c r="W103" s="1"/>
      <c r="X103" s="1"/>
      <c r="Y103" s="1"/>
      <c r="Z103" s="1"/>
    </row>
    <row r="104" spans="1:26" ht="15.75" customHeight="1" x14ac:dyDescent="0.2">
      <c r="A104" s="1"/>
      <c r="B104" s="2"/>
      <c r="C104" s="1"/>
      <c r="D104" s="1"/>
      <c r="E104" s="1"/>
      <c r="F104" s="1"/>
      <c r="G104" s="1"/>
      <c r="H104" s="1"/>
      <c r="I104" s="1"/>
      <c r="J104" s="1"/>
      <c r="K104" s="2"/>
      <c r="L104" s="1"/>
      <c r="M104" s="1"/>
      <c r="N104" s="1"/>
      <c r="O104" s="1"/>
      <c r="P104" s="1"/>
      <c r="Q104" s="1"/>
      <c r="R104" s="1"/>
      <c r="S104" s="1"/>
      <c r="T104" s="1"/>
      <c r="U104" s="1"/>
      <c r="V104" s="1"/>
      <c r="W104" s="1"/>
      <c r="X104" s="1"/>
      <c r="Y104" s="1"/>
      <c r="Z104" s="1"/>
    </row>
    <row r="105" spans="1:26" ht="15.75" customHeight="1" x14ac:dyDescent="0.2">
      <c r="A105" s="1"/>
      <c r="B105" s="2"/>
      <c r="C105" s="1"/>
      <c r="D105" s="1"/>
      <c r="E105" s="1"/>
      <c r="F105" s="1"/>
      <c r="G105" s="1"/>
      <c r="H105" s="1"/>
      <c r="I105" s="1"/>
      <c r="J105" s="1"/>
      <c r="K105" s="2"/>
      <c r="L105" s="1"/>
      <c r="M105" s="1"/>
      <c r="N105" s="1"/>
      <c r="O105" s="1"/>
      <c r="P105" s="1"/>
      <c r="Q105" s="1"/>
      <c r="R105" s="1"/>
      <c r="S105" s="1"/>
      <c r="T105" s="1"/>
      <c r="U105" s="1"/>
      <c r="V105" s="1"/>
      <c r="W105" s="1"/>
      <c r="X105" s="1"/>
      <c r="Y105" s="1"/>
      <c r="Z105" s="1"/>
    </row>
    <row r="106" spans="1:26" ht="15.75" customHeight="1" x14ac:dyDescent="0.2">
      <c r="A106" s="1"/>
      <c r="B106" s="2"/>
      <c r="C106" s="1"/>
      <c r="D106" s="1"/>
      <c r="E106" s="1"/>
      <c r="F106" s="1"/>
      <c r="G106" s="1"/>
      <c r="H106" s="1"/>
      <c r="I106" s="1"/>
      <c r="J106" s="1"/>
      <c r="K106" s="2"/>
      <c r="L106" s="1"/>
      <c r="M106" s="1"/>
      <c r="N106" s="1"/>
      <c r="O106" s="1"/>
      <c r="P106" s="1"/>
      <c r="Q106" s="1"/>
      <c r="R106" s="1"/>
      <c r="S106" s="1"/>
      <c r="T106" s="1"/>
      <c r="U106" s="1"/>
      <c r="V106" s="1"/>
      <c r="W106" s="1"/>
      <c r="X106" s="1"/>
      <c r="Y106" s="1"/>
      <c r="Z106" s="1"/>
    </row>
    <row r="107" spans="1:26" ht="15.75" customHeight="1" x14ac:dyDescent="0.2">
      <c r="A107" s="1"/>
      <c r="B107" s="2"/>
      <c r="C107" s="1"/>
      <c r="D107" s="1"/>
      <c r="E107" s="1"/>
      <c r="F107" s="1"/>
      <c r="G107" s="1"/>
      <c r="H107" s="1"/>
      <c r="I107" s="1"/>
      <c r="J107" s="1"/>
      <c r="K107" s="2"/>
      <c r="L107" s="1"/>
      <c r="M107" s="1"/>
      <c r="N107" s="1"/>
      <c r="O107" s="1"/>
      <c r="P107" s="1"/>
      <c r="Q107" s="1"/>
      <c r="R107" s="1"/>
      <c r="S107" s="1"/>
      <c r="T107" s="1"/>
      <c r="U107" s="1"/>
      <c r="V107" s="1"/>
      <c r="W107" s="1"/>
      <c r="X107" s="1"/>
      <c r="Y107" s="1"/>
      <c r="Z107" s="1"/>
    </row>
    <row r="108" spans="1:26" ht="15.75" customHeight="1" x14ac:dyDescent="0.2">
      <c r="A108" s="1"/>
      <c r="B108" s="2"/>
      <c r="C108" s="1"/>
      <c r="D108" s="1"/>
      <c r="E108" s="1"/>
      <c r="F108" s="1"/>
      <c r="G108" s="1"/>
      <c r="H108" s="1"/>
      <c r="I108" s="1"/>
      <c r="J108" s="1"/>
      <c r="K108" s="2"/>
      <c r="L108" s="1"/>
      <c r="M108" s="1"/>
      <c r="N108" s="1"/>
      <c r="O108" s="1"/>
      <c r="P108" s="1"/>
      <c r="Q108" s="1"/>
      <c r="R108" s="1"/>
      <c r="S108" s="1"/>
      <c r="T108" s="1"/>
      <c r="U108" s="1"/>
      <c r="V108" s="1"/>
      <c r="W108" s="1"/>
      <c r="X108" s="1"/>
      <c r="Y108" s="1"/>
      <c r="Z108" s="1"/>
    </row>
    <row r="109" spans="1:26" ht="15.75" customHeight="1" x14ac:dyDescent="0.2">
      <c r="A109" s="1"/>
      <c r="B109" s="2"/>
      <c r="C109" s="1"/>
      <c r="D109" s="1"/>
      <c r="E109" s="1"/>
      <c r="F109" s="1"/>
      <c r="G109" s="1"/>
      <c r="H109" s="1"/>
      <c r="I109" s="1"/>
      <c r="J109" s="1"/>
      <c r="K109" s="2"/>
      <c r="L109" s="1"/>
      <c r="M109" s="1"/>
      <c r="N109" s="1"/>
      <c r="O109" s="1"/>
      <c r="P109" s="1"/>
      <c r="Q109" s="1"/>
      <c r="R109" s="1"/>
      <c r="S109" s="1"/>
      <c r="T109" s="1"/>
      <c r="U109" s="1"/>
      <c r="V109" s="1"/>
      <c r="W109" s="1"/>
      <c r="X109" s="1"/>
      <c r="Y109" s="1"/>
      <c r="Z109" s="1"/>
    </row>
    <row r="110" spans="1:26" ht="15.75" customHeight="1" x14ac:dyDescent="0.2">
      <c r="A110" s="1"/>
      <c r="B110" s="2"/>
      <c r="C110" s="1"/>
      <c r="D110" s="1"/>
      <c r="E110" s="1"/>
      <c r="F110" s="1"/>
      <c r="G110" s="1"/>
      <c r="H110" s="1"/>
      <c r="I110" s="1"/>
      <c r="J110" s="1"/>
      <c r="K110" s="2"/>
      <c r="L110" s="1"/>
      <c r="M110" s="1"/>
      <c r="N110" s="1"/>
      <c r="O110" s="1"/>
      <c r="P110" s="1"/>
      <c r="Q110" s="1"/>
      <c r="R110" s="1"/>
      <c r="S110" s="1"/>
      <c r="T110" s="1"/>
      <c r="U110" s="1"/>
      <c r="V110" s="1"/>
      <c r="W110" s="1"/>
      <c r="X110" s="1"/>
      <c r="Y110" s="1"/>
      <c r="Z110" s="1"/>
    </row>
    <row r="111" spans="1:26" ht="15.75" customHeight="1" x14ac:dyDescent="0.2">
      <c r="A111" s="1"/>
      <c r="B111" s="2"/>
      <c r="C111" s="1"/>
      <c r="D111" s="1"/>
      <c r="E111" s="1"/>
      <c r="F111" s="1"/>
      <c r="G111" s="1"/>
      <c r="H111" s="1"/>
      <c r="I111" s="1"/>
      <c r="J111" s="1"/>
      <c r="K111" s="2"/>
      <c r="L111" s="1"/>
      <c r="M111" s="1"/>
      <c r="N111" s="1"/>
      <c r="O111" s="1"/>
      <c r="P111" s="1"/>
      <c r="Q111" s="1"/>
      <c r="R111" s="1"/>
      <c r="S111" s="1"/>
      <c r="T111" s="1"/>
      <c r="U111" s="1"/>
      <c r="V111" s="1"/>
      <c r="W111" s="1"/>
      <c r="X111" s="1"/>
      <c r="Y111" s="1"/>
      <c r="Z111" s="1"/>
    </row>
    <row r="112" spans="1:26" ht="15.75" customHeight="1" x14ac:dyDescent="0.2">
      <c r="A112" s="1"/>
      <c r="B112" s="2"/>
      <c r="C112" s="1"/>
      <c r="D112" s="1"/>
      <c r="E112" s="1"/>
      <c r="F112" s="1"/>
      <c r="G112" s="1"/>
      <c r="H112" s="1"/>
      <c r="I112" s="1"/>
      <c r="J112" s="1"/>
      <c r="K112" s="2"/>
      <c r="L112" s="1"/>
      <c r="M112" s="1"/>
      <c r="N112" s="1"/>
      <c r="O112" s="1"/>
      <c r="P112" s="1"/>
      <c r="Q112" s="1"/>
      <c r="R112" s="1"/>
      <c r="S112" s="1"/>
      <c r="T112" s="1"/>
      <c r="U112" s="1"/>
      <c r="V112" s="1"/>
      <c r="W112" s="1"/>
      <c r="X112" s="1"/>
      <c r="Y112" s="1"/>
      <c r="Z112" s="1"/>
    </row>
    <row r="113" spans="1:26" ht="15.75" customHeight="1" x14ac:dyDescent="0.2">
      <c r="A113" s="1"/>
      <c r="B113" s="2"/>
      <c r="C113" s="1"/>
      <c r="D113" s="1"/>
      <c r="E113" s="1"/>
      <c r="F113" s="1"/>
      <c r="G113" s="1"/>
      <c r="H113" s="1"/>
      <c r="I113" s="1"/>
      <c r="J113" s="1"/>
      <c r="K113" s="2"/>
      <c r="L113" s="1"/>
      <c r="M113" s="1"/>
      <c r="N113" s="1"/>
      <c r="O113" s="1"/>
      <c r="P113" s="1"/>
      <c r="Q113" s="1"/>
      <c r="R113" s="1"/>
      <c r="S113" s="1"/>
      <c r="T113" s="1"/>
      <c r="U113" s="1"/>
      <c r="V113" s="1"/>
      <c r="W113" s="1"/>
      <c r="X113" s="1"/>
      <c r="Y113" s="1"/>
      <c r="Z113" s="1"/>
    </row>
    <row r="114" spans="1:26" ht="15.75" customHeight="1" x14ac:dyDescent="0.2">
      <c r="A114" s="1"/>
      <c r="B114" s="2"/>
      <c r="C114" s="1"/>
      <c r="D114" s="1"/>
      <c r="E114" s="1"/>
      <c r="F114" s="1"/>
      <c r="G114" s="1"/>
      <c r="H114" s="1"/>
      <c r="I114" s="1"/>
      <c r="J114" s="1"/>
      <c r="K114" s="2"/>
      <c r="L114" s="1"/>
      <c r="M114" s="1"/>
      <c r="N114" s="1"/>
      <c r="O114" s="1"/>
      <c r="P114" s="1"/>
      <c r="Q114" s="1"/>
      <c r="R114" s="1"/>
      <c r="S114" s="1"/>
      <c r="T114" s="1"/>
      <c r="U114" s="1"/>
      <c r="V114" s="1"/>
      <c r="W114" s="1"/>
      <c r="X114" s="1"/>
      <c r="Y114" s="1"/>
      <c r="Z114" s="1"/>
    </row>
    <row r="115" spans="1:26" ht="15.75" customHeight="1" x14ac:dyDescent="0.2">
      <c r="A115" s="1"/>
      <c r="B115" s="2"/>
      <c r="C115" s="1"/>
      <c r="D115" s="1"/>
      <c r="E115" s="1"/>
      <c r="F115" s="1"/>
      <c r="G115" s="1"/>
      <c r="H115" s="1"/>
      <c r="I115" s="1"/>
      <c r="J115" s="1"/>
      <c r="K115" s="2"/>
      <c r="L115" s="1"/>
      <c r="M115" s="1"/>
      <c r="N115" s="1"/>
      <c r="O115" s="1"/>
      <c r="P115" s="1"/>
      <c r="Q115" s="1"/>
      <c r="R115" s="1"/>
      <c r="S115" s="1"/>
      <c r="T115" s="1"/>
      <c r="U115" s="1"/>
      <c r="V115" s="1"/>
      <c r="W115" s="1"/>
      <c r="X115" s="1"/>
      <c r="Y115" s="1"/>
      <c r="Z115" s="1"/>
    </row>
    <row r="116" spans="1:26" ht="15.75" customHeight="1" x14ac:dyDescent="0.2">
      <c r="A116" s="1"/>
      <c r="B116" s="2"/>
      <c r="C116" s="1"/>
      <c r="D116" s="1"/>
      <c r="E116" s="1"/>
      <c r="F116" s="1"/>
      <c r="G116" s="1"/>
      <c r="H116" s="1"/>
      <c r="I116" s="1"/>
      <c r="J116" s="1"/>
      <c r="K116" s="2"/>
      <c r="L116" s="1"/>
      <c r="M116" s="1"/>
      <c r="N116" s="1"/>
      <c r="O116" s="1"/>
      <c r="P116" s="1"/>
      <c r="Q116" s="1"/>
      <c r="R116" s="1"/>
      <c r="S116" s="1"/>
      <c r="T116" s="1"/>
      <c r="U116" s="1"/>
      <c r="V116" s="1"/>
      <c r="W116" s="1"/>
      <c r="X116" s="1"/>
      <c r="Y116" s="1"/>
      <c r="Z116" s="1"/>
    </row>
    <row r="117" spans="1:26" ht="15.75" customHeight="1" x14ac:dyDescent="0.2">
      <c r="A117" s="1"/>
      <c r="B117" s="2"/>
      <c r="C117" s="1"/>
      <c r="D117" s="1"/>
      <c r="E117" s="1"/>
      <c r="F117" s="1"/>
      <c r="G117" s="1"/>
      <c r="H117" s="1"/>
      <c r="I117" s="1"/>
      <c r="J117" s="1"/>
      <c r="K117" s="2"/>
      <c r="L117" s="1"/>
      <c r="M117" s="1"/>
      <c r="N117" s="1"/>
      <c r="O117" s="1"/>
      <c r="P117" s="1"/>
      <c r="Q117" s="1"/>
      <c r="R117" s="1"/>
      <c r="S117" s="1"/>
      <c r="T117" s="1"/>
      <c r="U117" s="1"/>
      <c r="V117" s="1"/>
      <c r="W117" s="1"/>
      <c r="X117" s="1"/>
      <c r="Y117" s="1"/>
      <c r="Z117" s="1"/>
    </row>
    <row r="118" spans="1:26" ht="15.75" customHeight="1" x14ac:dyDescent="0.2">
      <c r="A118" s="1"/>
      <c r="B118" s="2"/>
      <c r="C118" s="1"/>
      <c r="D118" s="1"/>
      <c r="E118" s="1"/>
      <c r="F118" s="1"/>
      <c r="G118" s="1"/>
      <c r="H118" s="1"/>
      <c r="I118" s="1"/>
      <c r="J118" s="1"/>
      <c r="K118" s="2"/>
      <c r="L118" s="1"/>
      <c r="M118" s="1"/>
      <c r="N118" s="1"/>
      <c r="O118" s="1"/>
      <c r="P118" s="1"/>
      <c r="Q118" s="1"/>
      <c r="R118" s="1"/>
      <c r="S118" s="1"/>
      <c r="T118" s="1"/>
      <c r="U118" s="1"/>
      <c r="V118" s="1"/>
      <c r="W118" s="1"/>
      <c r="X118" s="1"/>
      <c r="Y118" s="1"/>
      <c r="Z118" s="1"/>
    </row>
    <row r="119" spans="1:26" ht="15.75" customHeight="1" x14ac:dyDescent="0.2">
      <c r="A119" s="1"/>
      <c r="B119" s="2"/>
      <c r="C119" s="1"/>
      <c r="D119" s="1"/>
      <c r="E119" s="1"/>
      <c r="F119" s="1"/>
      <c r="G119" s="1"/>
      <c r="H119" s="1"/>
      <c r="I119" s="1"/>
      <c r="J119" s="1"/>
      <c r="K119" s="2"/>
      <c r="L119" s="1"/>
      <c r="M119" s="1"/>
      <c r="N119" s="1"/>
      <c r="O119" s="1"/>
      <c r="P119" s="1"/>
      <c r="Q119" s="1"/>
      <c r="R119" s="1"/>
      <c r="S119" s="1"/>
      <c r="T119" s="1"/>
      <c r="U119" s="1"/>
      <c r="V119" s="1"/>
      <c r="W119" s="1"/>
      <c r="X119" s="1"/>
      <c r="Y119" s="1"/>
      <c r="Z119" s="1"/>
    </row>
    <row r="120" spans="1:26" ht="15.75" customHeight="1" x14ac:dyDescent="0.2">
      <c r="A120" s="1"/>
      <c r="B120" s="2"/>
      <c r="C120" s="1"/>
      <c r="D120" s="1"/>
      <c r="E120" s="1"/>
      <c r="F120" s="1"/>
      <c r="G120" s="1"/>
      <c r="H120" s="1"/>
      <c r="I120" s="1"/>
      <c r="J120" s="1"/>
      <c r="K120" s="2"/>
      <c r="L120" s="1"/>
      <c r="M120" s="1"/>
      <c r="N120" s="1"/>
      <c r="O120" s="1"/>
      <c r="P120" s="1"/>
      <c r="Q120" s="1"/>
      <c r="R120" s="1"/>
      <c r="S120" s="1"/>
      <c r="T120" s="1"/>
      <c r="U120" s="1"/>
      <c r="V120" s="1"/>
      <c r="W120" s="1"/>
      <c r="X120" s="1"/>
      <c r="Y120" s="1"/>
      <c r="Z120" s="1"/>
    </row>
    <row r="121" spans="1:26" ht="15.75" customHeight="1" x14ac:dyDescent="0.2">
      <c r="A121" s="1"/>
      <c r="B121" s="2"/>
      <c r="C121" s="1"/>
      <c r="D121" s="1"/>
      <c r="E121" s="1"/>
      <c r="F121" s="1"/>
      <c r="G121" s="1"/>
      <c r="H121" s="1"/>
      <c r="I121" s="1"/>
      <c r="J121" s="1"/>
      <c r="K121" s="2"/>
      <c r="L121" s="1"/>
      <c r="M121" s="1"/>
      <c r="N121" s="1"/>
      <c r="O121" s="1"/>
      <c r="P121" s="1"/>
      <c r="Q121" s="1"/>
      <c r="R121" s="1"/>
      <c r="S121" s="1"/>
      <c r="T121" s="1"/>
      <c r="U121" s="1"/>
      <c r="V121" s="1"/>
      <c r="W121" s="1"/>
      <c r="X121" s="1"/>
      <c r="Y121" s="1"/>
      <c r="Z121" s="1"/>
    </row>
    <row r="122" spans="1:26" ht="15.75" customHeight="1" x14ac:dyDescent="0.2">
      <c r="A122" s="1"/>
      <c r="B122" s="2"/>
      <c r="C122" s="1"/>
      <c r="D122" s="1"/>
      <c r="E122" s="1"/>
      <c r="F122" s="1"/>
      <c r="G122" s="1"/>
      <c r="H122" s="1"/>
      <c r="I122" s="1"/>
      <c r="J122" s="1"/>
      <c r="K122" s="2"/>
      <c r="L122" s="1"/>
      <c r="M122" s="1"/>
      <c r="N122" s="1"/>
      <c r="O122" s="1"/>
      <c r="P122" s="1"/>
      <c r="Q122" s="1"/>
      <c r="R122" s="1"/>
      <c r="S122" s="1"/>
      <c r="T122" s="1"/>
      <c r="U122" s="1"/>
      <c r="V122" s="1"/>
      <c r="W122" s="1"/>
      <c r="X122" s="1"/>
      <c r="Y122" s="1"/>
      <c r="Z122" s="1"/>
    </row>
    <row r="123" spans="1:26" ht="15.75" customHeight="1" x14ac:dyDescent="0.2">
      <c r="A123" s="1"/>
      <c r="B123" s="2"/>
      <c r="C123" s="1"/>
      <c r="D123" s="1"/>
      <c r="E123" s="1"/>
      <c r="F123" s="1"/>
      <c r="G123" s="1"/>
      <c r="H123" s="1"/>
      <c r="I123" s="1"/>
      <c r="J123" s="1"/>
      <c r="K123" s="2"/>
      <c r="L123" s="1"/>
      <c r="M123" s="1"/>
      <c r="N123" s="1"/>
      <c r="O123" s="1"/>
      <c r="P123" s="1"/>
      <c r="Q123" s="1"/>
      <c r="R123" s="1"/>
      <c r="S123" s="1"/>
      <c r="T123" s="1"/>
      <c r="U123" s="1"/>
      <c r="V123" s="1"/>
      <c r="W123" s="1"/>
      <c r="X123" s="1"/>
      <c r="Y123" s="1"/>
      <c r="Z123" s="1"/>
    </row>
    <row r="124" spans="1:26" ht="15.75" customHeight="1" x14ac:dyDescent="0.2">
      <c r="A124" s="1"/>
      <c r="B124" s="2"/>
      <c r="C124" s="1"/>
      <c r="D124" s="1"/>
      <c r="E124" s="1"/>
      <c r="F124" s="1"/>
      <c r="G124" s="1"/>
      <c r="H124" s="1"/>
      <c r="I124" s="1"/>
      <c r="J124" s="1"/>
      <c r="K124" s="2"/>
      <c r="L124" s="1"/>
      <c r="M124" s="1"/>
      <c r="N124" s="1"/>
      <c r="O124" s="1"/>
      <c r="P124" s="1"/>
      <c r="Q124" s="1"/>
      <c r="R124" s="1"/>
      <c r="S124" s="1"/>
      <c r="T124" s="1"/>
      <c r="U124" s="1"/>
      <c r="V124" s="1"/>
      <c r="W124" s="1"/>
      <c r="X124" s="1"/>
      <c r="Y124" s="1"/>
      <c r="Z124" s="1"/>
    </row>
    <row r="125" spans="1:26" ht="15.75" customHeight="1" x14ac:dyDescent="0.2">
      <c r="A125" s="1"/>
      <c r="B125" s="2"/>
      <c r="C125" s="1"/>
      <c r="D125" s="1"/>
      <c r="E125" s="1"/>
      <c r="F125" s="1"/>
      <c r="G125" s="1"/>
      <c r="H125" s="1"/>
      <c r="I125" s="1"/>
      <c r="J125" s="1"/>
      <c r="K125" s="2"/>
      <c r="L125" s="1"/>
      <c r="M125" s="1"/>
      <c r="N125" s="1"/>
      <c r="O125" s="1"/>
      <c r="P125" s="1"/>
      <c r="Q125" s="1"/>
      <c r="R125" s="1"/>
      <c r="S125" s="1"/>
      <c r="T125" s="1"/>
      <c r="U125" s="1"/>
      <c r="V125" s="1"/>
      <c r="W125" s="1"/>
      <c r="X125" s="1"/>
      <c r="Y125" s="1"/>
      <c r="Z125" s="1"/>
    </row>
    <row r="126" spans="1:26" ht="15.75" customHeight="1" x14ac:dyDescent="0.2">
      <c r="A126" s="1"/>
      <c r="B126" s="2"/>
      <c r="C126" s="1"/>
      <c r="D126" s="1"/>
      <c r="E126" s="1"/>
      <c r="F126" s="1"/>
      <c r="G126" s="1"/>
      <c r="H126" s="1"/>
      <c r="I126" s="1"/>
      <c r="J126" s="1"/>
      <c r="K126" s="2"/>
      <c r="L126" s="1"/>
      <c r="M126" s="1"/>
      <c r="N126" s="1"/>
      <c r="O126" s="1"/>
      <c r="P126" s="1"/>
      <c r="Q126" s="1"/>
      <c r="R126" s="1"/>
      <c r="S126" s="1"/>
      <c r="T126" s="1"/>
      <c r="U126" s="1"/>
      <c r="V126" s="1"/>
      <c r="W126" s="1"/>
      <c r="X126" s="1"/>
      <c r="Y126" s="1"/>
      <c r="Z126" s="1"/>
    </row>
    <row r="127" spans="1:26" ht="15.75" customHeight="1" x14ac:dyDescent="0.2">
      <c r="A127" s="1"/>
      <c r="B127" s="2"/>
      <c r="C127" s="1"/>
      <c r="D127" s="1"/>
      <c r="E127" s="1"/>
      <c r="F127" s="1"/>
      <c r="G127" s="1"/>
      <c r="H127" s="1"/>
      <c r="I127" s="1"/>
      <c r="J127" s="1"/>
      <c r="K127" s="2"/>
      <c r="L127" s="1"/>
      <c r="M127" s="1"/>
      <c r="N127" s="1"/>
      <c r="O127" s="1"/>
      <c r="P127" s="1"/>
      <c r="Q127" s="1"/>
      <c r="R127" s="1"/>
      <c r="S127" s="1"/>
      <c r="T127" s="1"/>
      <c r="U127" s="1"/>
      <c r="V127" s="1"/>
      <c r="W127" s="1"/>
      <c r="X127" s="1"/>
      <c r="Y127" s="1"/>
      <c r="Z127" s="1"/>
    </row>
    <row r="128" spans="1:26" ht="15.75" customHeight="1" x14ac:dyDescent="0.2">
      <c r="A128" s="1"/>
      <c r="B128" s="2"/>
      <c r="C128" s="1"/>
      <c r="D128" s="1"/>
      <c r="E128" s="1"/>
      <c r="F128" s="1"/>
      <c r="G128" s="1"/>
      <c r="H128" s="1"/>
      <c r="I128" s="1"/>
      <c r="J128" s="1"/>
      <c r="K128" s="2"/>
      <c r="L128" s="1"/>
      <c r="M128" s="1"/>
      <c r="N128" s="1"/>
      <c r="O128" s="1"/>
      <c r="P128" s="1"/>
      <c r="Q128" s="1"/>
      <c r="R128" s="1"/>
      <c r="S128" s="1"/>
      <c r="T128" s="1"/>
      <c r="U128" s="1"/>
      <c r="V128" s="1"/>
      <c r="W128" s="1"/>
      <c r="X128" s="1"/>
      <c r="Y128" s="1"/>
      <c r="Z128" s="1"/>
    </row>
    <row r="129" spans="1:26" ht="15.75" customHeight="1" x14ac:dyDescent="0.2">
      <c r="A129" s="1"/>
      <c r="B129" s="2"/>
      <c r="C129" s="1"/>
      <c r="D129" s="1"/>
      <c r="E129" s="1"/>
      <c r="F129" s="1"/>
      <c r="G129" s="1"/>
      <c r="H129" s="1"/>
      <c r="I129" s="1"/>
      <c r="J129" s="1"/>
      <c r="K129" s="2"/>
      <c r="L129" s="1"/>
      <c r="M129" s="1"/>
      <c r="N129" s="1"/>
      <c r="O129" s="1"/>
      <c r="P129" s="1"/>
      <c r="Q129" s="1"/>
      <c r="R129" s="1"/>
      <c r="S129" s="1"/>
      <c r="T129" s="1"/>
      <c r="U129" s="1"/>
      <c r="V129" s="1"/>
      <c r="W129" s="1"/>
      <c r="X129" s="1"/>
      <c r="Y129" s="1"/>
      <c r="Z129" s="1"/>
    </row>
    <row r="130" spans="1:26" ht="15.75" customHeight="1" x14ac:dyDescent="0.2">
      <c r="A130" s="1"/>
      <c r="B130" s="2"/>
      <c r="C130" s="1"/>
      <c r="D130" s="1"/>
      <c r="E130" s="1"/>
      <c r="F130" s="1"/>
      <c r="G130" s="1"/>
      <c r="H130" s="1"/>
      <c r="I130" s="1"/>
      <c r="J130" s="1"/>
      <c r="K130" s="2"/>
      <c r="L130" s="1"/>
      <c r="M130" s="1"/>
      <c r="N130" s="1"/>
      <c r="O130" s="1"/>
      <c r="P130" s="1"/>
      <c r="Q130" s="1"/>
      <c r="R130" s="1"/>
      <c r="S130" s="1"/>
      <c r="T130" s="1"/>
      <c r="U130" s="1"/>
      <c r="V130" s="1"/>
      <c r="W130" s="1"/>
      <c r="X130" s="1"/>
      <c r="Y130" s="1"/>
      <c r="Z130" s="1"/>
    </row>
    <row r="131" spans="1:26" ht="15.75" customHeight="1" x14ac:dyDescent="0.2">
      <c r="A131" s="1"/>
      <c r="B131" s="2"/>
      <c r="C131" s="1"/>
      <c r="D131" s="1"/>
      <c r="E131" s="1"/>
      <c r="F131" s="1"/>
      <c r="G131" s="1"/>
      <c r="H131" s="1"/>
      <c r="I131" s="1"/>
      <c r="J131" s="1"/>
      <c r="K131" s="2"/>
      <c r="L131" s="1"/>
      <c r="M131" s="1"/>
      <c r="N131" s="1"/>
      <c r="O131" s="1"/>
      <c r="P131" s="1"/>
      <c r="Q131" s="1"/>
      <c r="R131" s="1"/>
      <c r="S131" s="1"/>
      <c r="T131" s="1"/>
      <c r="U131" s="1"/>
      <c r="V131" s="1"/>
      <c r="W131" s="1"/>
      <c r="X131" s="1"/>
      <c r="Y131" s="1"/>
      <c r="Z131" s="1"/>
    </row>
    <row r="132" spans="1:26" ht="15.75" customHeight="1" x14ac:dyDescent="0.2">
      <c r="A132" s="1"/>
      <c r="B132" s="2"/>
      <c r="C132" s="1"/>
      <c r="D132" s="1"/>
      <c r="E132" s="1"/>
      <c r="F132" s="1"/>
      <c r="G132" s="1"/>
      <c r="H132" s="1"/>
      <c r="I132" s="1"/>
      <c r="J132" s="1"/>
      <c r="K132" s="2"/>
      <c r="L132" s="1"/>
      <c r="M132" s="1"/>
      <c r="N132" s="1"/>
      <c r="O132" s="1"/>
      <c r="P132" s="1"/>
      <c r="Q132" s="1"/>
      <c r="R132" s="1"/>
      <c r="S132" s="1"/>
      <c r="T132" s="1"/>
      <c r="U132" s="1"/>
      <c r="V132" s="1"/>
      <c r="W132" s="1"/>
      <c r="X132" s="1"/>
      <c r="Y132" s="1"/>
      <c r="Z132" s="1"/>
    </row>
    <row r="133" spans="1:26" ht="15.75" customHeight="1" x14ac:dyDescent="0.2">
      <c r="A133" s="1"/>
      <c r="B133" s="2"/>
      <c r="C133" s="1"/>
      <c r="D133" s="1"/>
      <c r="E133" s="1"/>
      <c r="F133" s="1"/>
      <c r="G133" s="1"/>
      <c r="H133" s="1"/>
      <c r="I133" s="1"/>
      <c r="J133" s="1"/>
      <c r="K133" s="2"/>
      <c r="L133" s="1"/>
      <c r="M133" s="1"/>
      <c r="N133" s="1"/>
      <c r="O133" s="1"/>
      <c r="P133" s="1"/>
      <c r="Q133" s="1"/>
      <c r="R133" s="1"/>
      <c r="S133" s="1"/>
      <c r="T133" s="1"/>
      <c r="U133" s="1"/>
      <c r="V133" s="1"/>
      <c r="W133" s="1"/>
      <c r="X133" s="1"/>
      <c r="Y133" s="1"/>
      <c r="Z133" s="1"/>
    </row>
    <row r="134" spans="1:26" ht="15.75" customHeight="1" x14ac:dyDescent="0.2">
      <c r="A134" s="1"/>
      <c r="B134" s="2"/>
      <c r="C134" s="1"/>
      <c r="D134" s="1"/>
      <c r="E134" s="1"/>
      <c r="F134" s="1"/>
      <c r="G134" s="1"/>
      <c r="H134" s="1"/>
      <c r="I134" s="1"/>
      <c r="J134" s="1"/>
      <c r="K134" s="2"/>
      <c r="L134" s="1"/>
      <c r="M134" s="1"/>
      <c r="N134" s="1"/>
      <c r="O134" s="1"/>
      <c r="P134" s="1"/>
      <c r="Q134" s="1"/>
      <c r="R134" s="1"/>
      <c r="S134" s="1"/>
      <c r="T134" s="1"/>
      <c r="U134" s="1"/>
      <c r="V134" s="1"/>
      <c r="W134" s="1"/>
      <c r="X134" s="1"/>
      <c r="Y134" s="1"/>
      <c r="Z134" s="1"/>
    </row>
    <row r="135" spans="1:26" ht="15.75" customHeight="1" x14ac:dyDescent="0.2">
      <c r="A135" s="1"/>
      <c r="B135" s="2"/>
      <c r="C135" s="1"/>
      <c r="D135" s="1"/>
      <c r="E135" s="1"/>
      <c r="F135" s="1"/>
      <c r="G135" s="1"/>
      <c r="H135" s="1"/>
      <c r="I135" s="1"/>
      <c r="J135" s="1"/>
      <c r="K135" s="2"/>
      <c r="L135" s="1"/>
      <c r="M135" s="1"/>
      <c r="N135" s="1"/>
      <c r="O135" s="1"/>
      <c r="P135" s="1"/>
      <c r="Q135" s="1"/>
      <c r="R135" s="1"/>
      <c r="S135" s="1"/>
      <c r="T135" s="1"/>
      <c r="U135" s="1"/>
      <c r="V135" s="1"/>
      <c r="W135" s="1"/>
      <c r="X135" s="1"/>
      <c r="Y135" s="1"/>
      <c r="Z135" s="1"/>
    </row>
    <row r="136" spans="1:26" ht="15.75" customHeight="1" x14ac:dyDescent="0.2">
      <c r="A136" s="1"/>
      <c r="B136" s="2"/>
      <c r="C136" s="1"/>
      <c r="D136" s="1"/>
      <c r="E136" s="1"/>
      <c r="F136" s="1"/>
      <c r="G136" s="1"/>
      <c r="H136" s="1"/>
      <c r="I136" s="1"/>
      <c r="J136" s="1"/>
      <c r="K136" s="2"/>
      <c r="L136" s="1"/>
      <c r="M136" s="1"/>
      <c r="N136" s="1"/>
      <c r="O136" s="1"/>
      <c r="P136" s="1"/>
      <c r="Q136" s="1"/>
      <c r="R136" s="1"/>
      <c r="S136" s="1"/>
      <c r="T136" s="1"/>
      <c r="U136" s="1"/>
      <c r="V136" s="1"/>
      <c r="W136" s="1"/>
      <c r="X136" s="1"/>
      <c r="Y136" s="1"/>
      <c r="Z136" s="1"/>
    </row>
    <row r="137" spans="1:26" ht="15.75" customHeight="1" x14ac:dyDescent="0.2">
      <c r="A137" s="1"/>
      <c r="B137" s="2"/>
      <c r="C137" s="1"/>
      <c r="D137" s="1"/>
      <c r="E137" s="1"/>
      <c r="F137" s="1"/>
      <c r="G137" s="1"/>
      <c r="H137" s="1"/>
      <c r="I137" s="1"/>
      <c r="J137" s="1"/>
      <c r="K137" s="2"/>
      <c r="L137" s="1"/>
      <c r="M137" s="1"/>
      <c r="N137" s="1"/>
      <c r="O137" s="1"/>
      <c r="P137" s="1"/>
      <c r="Q137" s="1"/>
      <c r="R137" s="1"/>
      <c r="S137" s="1"/>
      <c r="T137" s="1"/>
      <c r="U137" s="1"/>
      <c r="V137" s="1"/>
      <c r="W137" s="1"/>
      <c r="X137" s="1"/>
      <c r="Y137" s="1"/>
      <c r="Z137" s="1"/>
    </row>
    <row r="138" spans="1:26" ht="15.75" customHeight="1" x14ac:dyDescent="0.2">
      <c r="A138" s="1"/>
      <c r="B138" s="2"/>
      <c r="C138" s="1"/>
      <c r="D138" s="1"/>
      <c r="E138" s="1"/>
      <c r="F138" s="1"/>
      <c r="G138" s="1"/>
      <c r="H138" s="1"/>
      <c r="I138" s="1"/>
      <c r="J138" s="1"/>
      <c r="K138" s="2"/>
      <c r="L138" s="1"/>
      <c r="M138" s="1"/>
      <c r="N138" s="1"/>
      <c r="O138" s="1"/>
      <c r="P138" s="1"/>
      <c r="Q138" s="1"/>
      <c r="R138" s="1"/>
      <c r="S138" s="1"/>
      <c r="T138" s="1"/>
      <c r="U138" s="1"/>
      <c r="V138" s="1"/>
      <c r="W138" s="1"/>
      <c r="X138" s="1"/>
      <c r="Y138" s="1"/>
      <c r="Z138" s="1"/>
    </row>
    <row r="139" spans="1:26" ht="15.75" customHeight="1" x14ac:dyDescent="0.2">
      <c r="A139" s="1"/>
      <c r="B139" s="2"/>
      <c r="C139" s="1"/>
      <c r="D139" s="1"/>
      <c r="E139" s="1"/>
      <c r="F139" s="1"/>
      <c r="G139" s="1"/>
      <c r="H139" s="1"/>
      <c r="I139" s="1"/>
      <c r="J139" s="1"/>
      <c r="K139" s="2"/>
      <c r="L139" s="1"/>
      <c r="M139" s="1"/>
      <c r="N139" s="1"/>
      <c r="O139" s="1"/>
      <c r="P139" s="1"/>
      <c r="Q139" s="1"/>
      <c r="R139" s="1"/>
      <c r="S139" s="1"/>
      <c r="T139" s="1"/>
      <c r="U139" s="1"/>
      <c r="V139" s="1"/>
      <c r="W139" s="1"/>
      <c r="X139" s="1"/>
      <c r="Y139" s="1"/>
      <c r="Z139" s="1"/>
    </row>
    <row r="140" spans="1:26" ht="15.75" customHeight="1" x14ac:dyDescent="0.2">
      <c r="A140" s="1"/>
      <c r="B140" s="2"/>
      <c r="C140" s="1"/>
      <c r="D140" s="1"/>
      <c r="E140" s="1"/>
      <c r="F140" s="1"/>
      <c r="G140" s="1"/>
      <c r="H140" s="1"/>
      <c r="I140" s="1"/>
      <c r="J140" s="1"/>
      <c r="K140" s="2"/>
      <c r="L140" s="1"/>
      <c r="M140" s="1"/>
      <c r="N140" s="1"/>
      <c r="O140" s="1"/>
      <c r="P140" s="1"/>
      <c r="Q140" s="1"/>
      <c r="R140" s="1"/>
      <c r="S140" s="1"/>
      <c r="T140" s="1"/>
      <c r="U140" s="1"/>
      <c r="V140" s="1"/>
      <c r="W140" s="1"/>
      <c r="X140" s="1"/>
      <c r="Y140" s="1"/>
      <c r="Z140" s="1"/>
    </row>
    <row r="141" spans="1:26" ht="15.75" customHeight="1" x14ac:dyDescent="0.2">
      <c r="A141" s="1"/>
      <c r="B141" s="2"/>
      <c r="C141" s="1"/>
      <c r="D141" s="1"/>
      <c r="E141" s="1"/>
      <c r="F141" s="1"/>
      <c r="G141" s="1"/>
      <c r="H141" s="1"/>
      <c r="I141" s="1"/>
      <c r="J141" s="1"/>
      <c r="K141" s="2"/>
      <c r="L141" s="1"/>
      <c r="M141" s="1"/>
      <c r="N141" s="1"/>
      <c r="O141" s="1"/>
      <c r="P141" s="1"/>
      <c r="Q141" s="1"/>
      <c r="R141" s="1"/>
      <c r="S141" s="1"/>
      <c r="T141" s="1"/>
      <c r="U141" s="1"/>
      <c r="V141" s="1"/>
      <c r="W141" s="1"/>
      <c r="X141" s="1"/>
      <c r="Y141" s="1"/>
      <c r="Z141" s="1"/>
    </row>
    <row r="142" spans="1:26" ht="15.75" customHeight="1" x14ac:dyDescent="0.2">
      <c r="A142" s="1"/>
      <c r="B142" s="2"/>
      <c r="C142" s="1"/>
      <c r="D142" s="1"/>
      <c r="E142" s="1"/>
      <c r="F142" s="1"/>
      <c r="G142" s="1"/>
      <c r="H142" s="1"/>
      <c r="I142" s="1"/>
      <c r="J142" s="1"/>
      <c r="K142" s="2"/>
      <c r="L142" s="1"/>
      <c r="M142" s="1"/>
      <c r="N142" s="1"/>
      <c r="O142" s="1"/>
      <c r="P142" s="1"/>
      <c r="Q142" s="1"/>
      <c r="R142" s="1"/>
      <c r="S142" s="1"/>
      <c r="T142" s="1"/>
      <c r="U142" s="1"/>
      <c r="V142" s="1"/>
      <c r="W142" s="1"/>
      <c r="X142" s="1"/>
      <c r="Y142" s="1"/>
      <c r="Z142" s="1"/>
    </row>
    <row r="143" spans="1:26" ht="15.75" customHeight="1" x14ac:dyDescent="0.2">
      <c r="A143" s="1"/>
      <c r="B143" s="2"/>
      <c r="C143" s="1"/>
      <c r="D143" s="1"/>
      <c r="E143" s="1"/>
      <c r="F143" s="1"/>
      <c r="G143" s="1"/>
      <c r="H143" s="1"/>
      <c r="I143" s="1"/>
      <c r="J143" s="1"/>
      <c r="K143" s="2"/>
      <c r="L143" s="1"/>
      <c r="M143" s="1"/>
      <c r="N143" s="1"/>
      <c r="O143" s="1"/>
      <c r="P143" s="1"/>
      <c r="Q143" s="1"/>
      <c r="R143" s="1"/>
      <c r="S143" s="1"/>
      <c r="T143" s="1"/>
      <c r="U143" s="1"/>
      <c r="V143" s="1"/>
      <c r="W143" s="1"/>
      <c r="X143" s="1"/>
      <c r="Y143" s="1"/>
      <c r="Z143" s="1"/>
    </row>
    <row r="144" spans="1:26" ht="15.75" customHeight="1" x14ac:dyDescent="0.2">
      <c r="A144" s="1"/>
      <c r="B144" s="2"/>
      <c r="C144" s="1"/>
      <c r="D144" s="1"/>
      <c r="E144" s="1"/>
      <c r="F144" s="1"/>
      <c r="G144" s="1"/>
      <c r="H144" s="1"/>
      <c r="I144" s="1"/>
      <c r="J144" s="1"/>
      <c r="K144" s="2"/>
      <c r="L144" s="1"/>
      <c r="M144" s="1"/>
      <c r="N144" s="1"/>
      <c r="O144" s="1"/>
      <c r="P144" s="1"/>
      <c r="Q144" s="1"/>
      <c r="R144" s="1"/>
      <c r="S144" s="1"/>
      <c r="T144" s="1"/>
      <c r="U144" s="1"/>
      <c r="V144" s="1"/>
      <c r="W144" s="1"/>
      <c r="X144" s="1"/>
      <c r="Y144" s="1"/>
      <c r="Z144" s="1"/>
    </row>
    <row r="145" spans="1:26" ht="15.75" customHeight="1" x14ac:dyDescent="0.2">
      <c r="A145" s="1"/>
      <c r="B145" s="2"/>
      <c r="C145" s="1"/>
      <c r="D145" s="1"/>
      <c r="E145" s="1"/>
      <c r="F145" s="1"/>
      <c r="G145" s="1"/>
      <c r="H145" s="1"/>
      <c r="I145" s="1"/>
      <c r="J145" s="1"/>
      <c r="K145" s="2"/>
      <c r="L145" s="1"/>
      <c r="M145" s="1"/>
      <c r="N145" s="1"/>
      <c r="O145" s="1"/>
      <c r="P145" s="1"/>
      <c r="Q145" s="1"/>
      <c r="R145" s="1"/>
      <c r="S145" s="1"/>
      <c r="T145" s="1"/>
      <c r="U145" s="1"/>
      <c r="V145" s="1"/>
      <c r="W145" s="1"/>
      <c r="X145" s="1"/>
      <c r="Y145" s="1"/>
      <c r="Z145" s="1"/>
    </row>
    <row r="146" spans="1:26" ht="15.75" customHeight="1" x14ac:dyDescent="0.2">
      <c r="A146" s="1"/>
      <c r="B146" s="2"/>
      <c r="C146" s="1"/>
      <c r="D146" s="1"/>
      <c r="E146" s="1"/>
      <c r="F146" s="1"/>
      <c r="G146" s="1"/>
      <c r="H146" s="1"/>
      <c r="I146" s="1"/>
      <c r="J146" s="1"/>
      <c r="K146" s="2"/>
      <c r="L146" s="1"/>
      <c r="M146" s="1"/>
      <c r="N146" s="1"/>
      <c r="O146" s="1"/>
      <c r="P146" s="1"/>
      <c r="Q146" s="1"/>
      <c r="R146" s="1"/>
      <c r="S146" s="1"/>
      <c r="T146" s="1"/>
      <c r="U146" s="1"/>
      <c r="V146" s="1"/>
      <c r="W146" s="1"/>
      <c r="X146" s="1"/>
      <c r="Y146" s="1"/>
      <c r="Z146" s="1"/>
    </row>
    <row r="147" spans="1:26" ht="15.75" customHeight="1" x14ac:dyDescent="0.2">
      <c r="A147" s="1"/>
      <c r="B147" s="2"/>
      <c r="C147" s="1"/>
      <c r="D147" s="1"/>
      <c r="E147" s="1"/>
      <c r="F147" s="1"/>
      <c r="G147" s="1"/>
      <c r="H147" s="1"/>
      <c r="I147" s="1"/>
      <c r="J147" s="1"/>
      <c r="K147" s="2"/>
      <c r="L147" s="1"/>
      <c r="M147" s="1"/>
      <c r="N147" s="1"/>
      <c r="O147" s="1"/>
      <c r="P147" s="1"/>
      <c r="Q147" s="1"/>
      <c r="R147" s="1"/>
      <c r="S147" s="1"/>
      <c r="T147" s="1"/>
      <c r="U147" s="1"/>
      <c r="V147" s="1"/>
      <c r="W147" s="1"/>
      <c r="X147" s="1"/>
      <c r="Y147" s="1"/>
      <c r="Z147" s="1"/>
    </row>
    <row r="148" spans="1:26" ht="15.75" customHeight="1" x14ac:dyDescent="0.2">
      <c r="A148" s="1"/>
      <c r="B148" s="2"/>
      <c r="C148" s="1"/>
      <c r="D148" s="1"/>
      <c r="E148" s="1"/>
      <c r="F148" s="1"/>
      <c r="G148" s="1"/>
      <c r="H148" s="1"/>
      <c r="I148" s="1"/>
      <c r="J148" s="1"/>
      <c r="K148" s="2"/>
      <c r="L148" s="1"/>
      <c r="M148" s="1"/>
      <c r="N148" s="1"/>
      <c r="O148" s="1"/>
      <c r="P148" s="1"/>
      <c r="Q148" s="1"/>
      <c r="R148" s="1"/>
      <c r="S148" s="1"/>
      <c r="T148" s="1"/>
      <c r="U148" s="1"/>
      <c r="V148" s="1"/>
      <c r="W148" s="1"/>
      <c r="X148" s="1"/>
      <c r="Y148" s="1"/>
      <c r="Z148" s="1"/>
    </row>
    <row r="149" spans="1:26" ht="15.75" customHeight="1" x14ac:dyDescent="0.2">
      <c r="A149" s="1"/>
      <c r="B149" s="2"/>
      <c r="C149" s="1"/>
      <c r="D149" s="1"/>
      <c r="E149" s="1"/>
      <c r="F149" s="1"/>
      <c r="G149" s="1"/>
      <c r="H149" s="1"/>
      <c r="I149" s="1"/>
      <c r="J149" s="1"/>
      <c r="K149" s="2"/>
      <c r="L149" s="1"/>
      <c r="M149" s="1"/>
      <c r="N149" s="1"/>
      <c r="O149" s="1"/>
      <c r="P149" s="1"/>
      <c r="Q149" s="1"/>
      <c r="R149" s="1"/>
      <c r="S149" s="1"/>
      <c r="T149" s="1"/>
      <c r="U149" s="1"/>
      <c r="V149" s="1"/>
      <c r="W149" s="1"/>
      <c r="X149" s="1"/>
      <c r="Y149" s="1"/>
      <c r="Z149" s="1"/>
    </row>
    <row r="150" spans="1:26" ht="15.75" customHeight="1" x14ac:dyDescent="0.2">
      <c r="A150" s="1"/>
      <c r="B150" s="2"/>
      <c r="C150" s="1"/>
      <c r="D150" s="1"/>
      <c r="E150" s="1"/>
      <c r="F150" s="1"/>
      <c r="G150" s="1"/>
      <c r="H150" s="1"/>
      <c r="I150" s="1"/>
      <c r="J150" s="1"/>
      <c r="K150" s="2"/>
      <c r="L150" s="1"/>
      <c r="M150" s="1"/>
      <c r="N150" s="1"/>
      <c r="O150" s="1"/>
      <c r="P150" s="1"/>
      <c r="Q150" s="1"/>
      <c r="R150" s="1"/>
      <c r="S150" s="1"/>
      <c r="T150" s="1"/>
      <c r="U150" s="1"/>
      <c r="V150" s="1"/>
      <c r="W150" s="1"/>
      <c r="X150" s="1"/>
      <c r="Y150" s="1"/>
      <c r="Z150" s="1"/>
    </row>
    <row r="151" spans="1:26" ht="15.75" customHeight="1" x14ac:dyDescent="0.2">
      <c r="A151" s="1"/>
      <c r="B151" s="2"/>
      <c r="C151" s="1"/>
      <c r="D151" s="1"/>
      <c r="E151" s="1"/>
      <c r="F151" s="1"/>
      <c r="G151" s="1"/>
      <c r="H151" s="1"/>
      <c r="I151" s="1"/>
      <c r="J151" s="1"/>
      <c r="K151" s="2"/>
      <c r="L151" s="1"/>
      <c r="M151" s="1"/>
      <c r="N151" s="1"/>
      <c r="O151" s="1"/>
      <c r="P151" s="1"/>
      <c r="Q151" s="1"/>
      <c r="R151" s="1"/>
      <c r="S151" s="1"/>
      <c r="T151" s="1"/>
      <c r="U151" s="1"/>
      <c r="V151" s="1"/>
      <c r="W151" s="1"/>
      <c r="X151" s="1"/>
      <c r="Y151" s="1"/>
      <c r="Z151" s="1"/>
    </row>
    <row r="152" spans="1:26" ht="15.75" customHeight="1" x14ac:dyDescent="0.2">
      <c r="A152" s="1"/>
      <c r="B152" s="2"/>
      <c r="C152" s="1"/>
      <c r="D152" s="1"/>
      <c r="E152" s="1"/>
      <c r="F152" s="1"/>
      <c r="G152" s="1"/>
      <c r="H152" s="1"/>
      <c r="I152" s="1"/>
      <c r="J152" s="1"/>
      <c r="K152" s="2"/>
      <c r="L152" s="1"/>
      <c r="M152" s="1"/>
      <c r="N152" s="1"/>
      <c r="O152" s="1"/>
      <c r="P152" s="1"/>
      <c r="Q152" s="1"/>
      <c r="R152" s="1"/>
      <c r="S152" s="1"/>
      <c r="T152" s="1"/>
      <c r="U152" s="1"/>
      <c r="V152" s="1"/>
      <c r="W152" s="1"/>
      <c r="X152" s="1"/>
      <c r="Y152" s="1"/>
      <c r="Z152" s="1"/>
    </row>
    <row r="153" spans="1:26" ht="15.75" customHeight="1" x14ac:dyDescent="0.2">
      <c r="A153" s="1"/>
      <c r="B153" s="2"/>
      <c r="C153" s="1"/>
      <c r="D153" s="1"/>
      <c r="E153" s="1"/>
      <c r="F153" s="1"/>
      <c r="G153" s="1"/>
      <c r="H153" s="1"/>
      <c r="I153" s="1"/>
      <c r="J153" s="1"/>
      <c r="K153" s="2"/>
      <c r="L153" s="1"/>
      <c r="M153" s="1"/>
      <c r="N153" s="1"/>
      <c r="O153" s="1"/>
      <c r="P153" s="1"/>
      <c r="Q153" s="1"/>
      <c r="R153" s="1"/>
      <c r="S153" s="1"/>
      <c r="T153" s="1"/>
      <c r="U153" s="1"/>
      <c r="V153" s="1"/>
      <c r="W153" s="1"/>
      <c r="X153" s="1"/>
      <c r="Y153" s="1"/>
      <c r="Z153" s="1"/>
    </row>
    <row r="154" spans="1:26" ht="15.75" customHeight="1" x14ac:dyDescent="0.2">
      <c r="A154" s="1"/>
      <c r="B154" s="2"/>
      <c r="C154" s="1"/>
      <c r="D154" s="1"/>
      <c r="E154" s="1"/>
      <c r="F154" s="1"/>
      <c r="G154" s="1"/>
      <c r="H154" s="1"/>
      <c r="I154" s="1"/>
      <c r="J154" s="1"/>
      <c r="K154" s="2"/>
      <c r="L154" s="1"/>
      <c r="M154" s="1"/>
      <c r="N154" s="1"/>
      <c r="O154" s="1"/>
      <c r="P154" s="1"/>
      <c r="Q154" s="1"/>
      <c r="R154" s="1"/>
      <c r="S154" s="1"/>
      <c r="T154" s="1"/>
      <c r="U154" s="1"/>
      <c r="V154" s="1"/>
      <c r="W154" s="1"/>
      <c r="X154" s="1"/>
      <c r="Y154" s="1"/>
      <c r="Z154" s="1"/>
    </row>
    <row r="155" spans="1:26" ht="15.75" customHeight="1" x14ac:dyDescent="0.2">
      <c r="A155" s="1"/>
      <c r="B155" s="2"/>
      <c r="C155" s="1"/>
      <c r="D155" s="1"/>
      <c r="E155" s="1"/>
      <c r="F155" s="1"/>
      <c r="G155" s="1"/>
      <c r="H155" s="1"/>
      <c r="I155" s="1"/>
      <c r="J155" s="1"/>
      <c r="K155" s="2"/>
      <c r="L155" s="1"/>
      <c r="M155" s="1"/>
      <c r="N155" s="1"/>
      <c r="O155" s="1"/>
      <c r="P155" s="1"/>
      <c r="Q155" s="1"/>
      <c r="R155" s="1"/>
      <c r="S155" s="1"/>
      <c r="T155" s="1"/>
      <c r="U155" s="1"/>
      <c r="V155" s="1"/>
      <c r="W155" s="1"/>
      <c r="X155" s="1"/>
      <c r="Y155" s="1"/>
      <c r="Z155" s="1"/>
    </row>
    <row r="156" spans="1:26" ht="15.75" customHeight="1" x14ac:dyDescent="0.2">
      <c r="A156" s="1"/>
      <c r="B156" s="2"/>
      <c r="C156" s="1"/>
      <c r="D156" s="1"/>
      <c r="E156" s="1"/>
      <c r="F156" s="1"/>
      <c r="G156" s="1"/>
      <c r="H156" s="1"/>
      <c r="I156" s="1"/>
      <c r="J156" s="1"/>
      <c r="K156" s="2"/>
      <c r="L156" s="1"/>
      <c r="M156" s="1"/>
      <c r="N156" s="1"/>
      <c r="O156" s="1"/>
      <c r="P156" s="1"/>
      <c r="Q156" s="1"/>
      <c r="R156" s="1"/>
      <c r="S156" s="1"/>
      <c r="T156" s="1"/>
      <c r="U156" s="1"/>
      <c r="V156" s="1"/>
      <c r="W156" s="1"/>
      <c r="X156" s="1"/>
      <c r="Y156" s="1"/>
      <c r="Z156" s="1"/>
    </row>
    <row r="157" spans="1:26" ht="15.75" customHeight="1" x14ac:dyDescent="0.2">
      <c r="A157" s="1"/>
      <c r="B157" s="2"/>
      <c r="C157" s="1"/>
      <c r="D157" s="1"/>
      <c r="E157" s="1"/>
      <c r="F157" s="1"/>
      <c r="G157" s="1"/>
      <c r="H157" s="1"/>
      <c r="I157" s="1"/>
      <c r="J157" s="1"/>
      <c r="K157" s="2"/>
      <c r="L157" s="1"/>
      <c r="M157" s="1"/>
      <c r="N157" s="1"/>
      <c r="O157" s="1"/>
      <c r="P157" s="1"/>
      <c r="Q157" s="1"/>
      <c r="R157" s="1"/>
      <c r="S157" s="1"/>
      <c r="T157" s="1"/>
      <c r="U157" s="1"/>
      <c r="V157" s="1"/>
      <c r="W157" s="1"/>
      <c r="X157" s="1"/>
      <c r="Y157" s="1"/>
      <c r="Z157" s="1"/>
    </row>
    <row r="158" spans="1:26" ht="15.75" customHeight="1" x14ac:dyDescent="0.2">
      <c r="A158" s="1"/>
      <c r="B158" s="2"/>
      <c r="C158" s="1"/>
      <c r="D158" s="1"/>
      <c r="E158" s="1"/>
      <c r="F158" s="1"/>
      <c r="G158" s="1"/>
      <c r="H158" s="1"/>
      <c r="I158" s="1"/>
      <c r="J158" s="1"/>
      <c r="K158" s="2"/>
      <c r="L158" s="1"/>
      <c r="M158" s="1"/>
      <c r="N158" s="1"/>
      <c r="O158" s="1"/>
      <c r="P158" s="1"/>
      <c r="Q158" s="1"/>
      <c r="R158" s="1"/>
      <c r="S158" s="1"/>
      <c r="T158" s="1"/>
      <c r="U158" s="1"/>
      <c r="V158" s="1"/>
      <c r="W158" s="1"/>
      <c r="X158" s="1"/>
      <c r="Y158" s="1"/>
      <c r="Z158" s="1"/>
    </row>
    <row r="159" spans="1:26" ht="15.75" customHeight="1" x14ac:dyDescent="0.2">
      <c r="A159" s="1"/>
      <c r="B159" s="2"/>
      <c r="C159" s="1"/>
      <c r="D159" s="1"/>
      <c r="E159" s="1"/>
      <c r="F159" s="1"/>
      <c r="G159" s="1"/>
      <c r="H159" s="1"/>
      <c r="I159" s="1"/>
      <c r="J159" s="1"/>
      <c r="K159" s="2"/>
      <c r="L159" s="1"/>
      <c r="M159" s="1"/>
      <c r="N159" s="1"/>
      <c r="O159" s="1"/>
      <c r="P159" s="1"/>
      <c r="Q159" s="1"/>
      <c r="R159" s="1"/>
      <c r="S159" s="1"/>
      <c r="T159" s="1"/>
      <c r="U159" s="1"/>
      <c r="V159" s="1"/>
      <c r="W159" s="1"/>
      <c r="X159" s="1"/>
      <c r="Y159" s="1"/>
      <c r="Z159" s="1"/>
    </row>
    <row r="160" spans="1:26" ht="15.75" customHeight="1" x14ac:dyDescent="0.2">
      <c r="A160" s="1"/>
      <c r="B160" s="2"/>
      <c r="C160" s="1"/>
      <c r="D160" s="1"/>
      <c r="E160" s="1"/>
      <c r="F160" s="1"/>
      <c r="G160" s="1"/>
      <c r="H160" s="1"/>
      <c r="I160" s="1"/>
      <c r="J160" s="1"/>
      <c r="K160" s="2"/>
      <c r="L160" s="1"/>
      <c r="M160" s="1"/>
      <c r="N160" s="1"/>
      <c r="O160" s="1"/>
      <c r="P160" s="1"/>
      <c r="Q160" s="1"/>
      <c r="R160" s="1"/>
      <c r="S160" s="1"/>
      <c r="T160" s="1"/>
      <c r="U160" s="1"/>
      <c r="V160" s="1"/>
      <c r="W160" s="1"/>
      <c r="X160" s="1"/>
      <c r="Y160" s="1"/>
      <c r="Z160" s="1"/>
    </row>
    <row r="161" spans="1:26" ht="15.75" customHeight="1" x14ac:dyDescent="0.2">
      <c r="A161" s="1"/>
      <c r="B161" s="2"/>
      <c r="C161" s="1"/>
      <c r="D161" s="1"/>
      <c r="E161" s="1"/>
      <c r="F161" s="1"/>
      <c r="G161" s="1"/>
      <c r="H161" s="1"/>
      <c r="I161" s="1"/>
      <c r="J161" s="1"/>
      <c r="K161" s="2"/>
      <c r="L161" s="1"/>
      <c r="M161" s="1"/>
      <c r="N161" s="1"/>
      <c r="O161" s="1"/>
      <c r="P161" s="1"/>
      <c r="Q161" s="1"/>
      <c r="R161" s="1"/>
      <c r="S161" s="1"/>
      <c r="T161" s="1"/>
      <c r="U161" s="1"/>
      <c r="V161" s="1"/>
      <c r="W161" s="1"/>
      <c r="X161" s="1"/>
      <c r="Y161" s="1"/>
      <c r="Z161" s="1"/>
    </row>
    <row r="162" spans="1:26" ht="15.75" customHeight="1" x14ac:dyDescent="0.2">
      <c r="A162" s="1"/>
      <c r="B162" s="2"/>
      <c r="C162" s="1"/>
      <c r="D162" s="1"/>
      <c r="E162" s="1"/>
      <c r="F162" s="1"/>
      <c r="G162" s="1"/>
      <c r="H162" s="1"/>
      <c r="I162" s="1"/>
      <c r="J162" s="1"/>
      <c r="K162" s="2"/>
      <c r="L162" s="1"/>
      <c r="M162" s="1"/>
      <c r="N162" s="1"/>
      <c r="O162" s="1"/>
      <c r="P162" s="1"/>
      <c r="Q162" s="1"/>
      <c r="R162" s="1"/>
      <c r="S162" s="1"/>
      <c r="T162" s="1"/>
      <c r="U162" s="1"/>
      <c r="V162" s="1"/>
      <c r="W162" s="1"/>
      <c r="X162" s="1"/>
      <c r="Y162" s="1"/>
      <c r="Z162" s="1"/>
    </row>
    <row r="163" spans="1:26" ht="15.75" customHeight="1" x14ac:dyDescent="0.2">
      <c r="A163" s="1"/>
      <c r="B163" s="2"/>
      <c r="C163" s="1"/>
      <c r="D163" s="1"/>
      <c r="E163" s="1"/>
      <c r="F163" s="1"/>
      <c r="G163" s="1"/>
      <c r="H163" s="1"/>
      <c r="I163" s="1"/>
      <c r="J163" s="1"/>
      <c r="K163" s="2"/>
      <c r="L163" s="1"/>
      <c r="M163" s="1"/>
      <c r="N163" s="1"/>
      <c r="O163" s="1"/>
      <c r="P163" s="1"/>
      <c r="Q163" s="1"/>
      <c r="R163" s="1"/>
      <c r="S163" s="1"/>
      <c r="T163" s="1"/>
      <c r="U163" s="1"/>
      <c r="V163" s="1"/>
      <c r="W163" s="1"/>
      <c r="X163" s="1"/>
      <c r="Y163" s="1"/>
      <c r="Z163" s="1"/>
    </row>
    <row r="164" spans="1:26" ht="15.75" customHeight="1" x14ac:dyDescent="0.2">
      <c r="A164" s="1"/>
      <c r="B164" s="2"/>
      <c r="C164" s="1"/>
      <c r="D164" s="1"/>
      <c r="E164" s="1"/>
      <c r="F164" s="1"/>
      <c r="G164" s="1"/>
      <c r="H164" s="1"/>
      <c r="I164" s="1"/>
      <c r="J164" s="1"/>
      <c r="K164" s="2"/>
      <c r="L164" s="1"/>
      <c r="M164" s="1"/>
      <c r="N164" s="1"/>
      <c r="O164" s="1"/>
      <c r="P164" s="1"/>
      <c r="Q164" s="1"/>
      <c r="R164" s="1"/>
      <c r="S164" s="1"/>
      <c r="T164" s="1"/>
      <c r="U164" s="1"/>
      <c r="V164" s="1"/>
      <c r="W164" s="1"/>
      <c r="X164" s="1"/>
      <c r="Y164" s="1"/>
      <c r="Z164" s="1"/>
    </row>
    <row r="165" spans="1:26" ht="15.75" customHeight="1" x14ac:dyDescent="0.2">
      <c r="A165" s="1"/>
      <c r="B165" s="2"/>
      <c r="C165" s="1"/>
      <c r="D165" s="1"/>
      <c r="E165" s="1"/>
      <c r="F165" s="1"/>
      <c r="G165" s="1"/>
      <c r="H165" s="1"/>
      <c r="I165" s="1"/>
      <c r="J165" s="1"/>
      <c r="K165" s="2"/>
      <c r="L165" s="1"/>
      <c r="M165" s="1"/>
      <c r="N165" s="1"/>
      <c r="O165" s="1"/>
      <c r="P165" s="1"/>
      <c r="Q165" s="1"/>
      <c r="R165" s="1"/>
      <c r="S165" s="1"/>
      <c r="T165" s="1"/>
      <c r="U165" s="1"/>
      <c r="V165" s="1"/>
      <c r="W165" s="1"/>
      <c r="X165" s="1"/>
      <c r="Y165" s="1"/>
      <c r="Z165" s="1"/>
    </row>
    <row r="166" spans="1:26" ht="15.75" customHeight="1" x14ac:dyDescent="0.2">
      <c r="A166" s="1"/>
      <c r="B166" s="2"/>
      <c r="C166" s="1"/>
      <c r="D166" s="1"/>
      <c r="E166" s="1"/>
      <c r="F166" s="1"/>
      <c r="G166" s="1"/>
      <c r="H166" s="1"/>
      <c r="I166" s="1"/>
      <c r="J166" s="1"/>
      <c r="K166" s="2"/>
      <c r="L166" s="1"/>
      <c r="M166" s="1"/>
      <c r="N166" s="1"/>
      <c r="O166" s="1"/>
      <c r="P166" s="1"/>
      <c r="Q166" s="1"/>
      <c r="R166" s="1"/>
      <c r="S166" s="1"/>
      <c r="T166" s="1"/>
      <c r="U166" s="1"/>
      <c r="V166" s="1"/>
      <c r="W166" s="1"/>
      <c r="X166" s="1"/>
      <c r="Y166" s="1"/>
      <c r="Z166" s="1"/>
    </row>
    <row r="167" spans="1:26" ht="15.75" customHeight="1" x14ac:dyDescent="0.2">
      <c r="A167" s="1"/>
      <c r="B167" s="2"/>
      <c r="C167" s="1"/>
      <c r="D167" s="1"/>
      <c r="E167" s="1"/>
      <c r="F167" s="1"/>
      <c r="G167" s="1"/>
      <c r="H167" s="1"/>
      <c r="I167" s="1"/>
      <c r="J167" s="1"/>
      <c r="K167" s="2"/>
      <c r="L167" s="1"/>
      <c r="M167" s="1"/>
      <c r="N167" s="1"/>
      <c r="O167" s="1"/>
      <c r="P167" s="1"/>
      <c r="Q167" s="1"/>
      <c r="R167" s="1"/>
      <c r="S167" s="1"/>
      <c r="T167" s="1"/>
      <c r="U167" s="1"/>
      <c r="V167" s="1"/>
      <c r="W167" s="1"/>
      <c r="X167" s="1"/>
      <c r="Y167" s="1"/>
      <c r="Z167" s="1"/>
    </row>
    <row r="168" spans="1:26" ht="15.75" customHeight="1" x14ac:dyDescent="0.2">
      <c r="A168" s="1"/>
      <c r="B168" s="2"/>
      <c r="C168" s="1"/>
      <c r="D168" s="1"/>
      <c r="E168" s="1"/>
      <c r="F168" s="1"/>
      <c r="G168" s="1"/>
      <c r="H168" s="1"/>
      <c r="I168" s="1"/>
      <c r="J168" s="1"/>
      <c r="K168" s="2"/>
      <c r="L168" s="1"/>
      <c r="M168" s="1"/>
      <c r="N168" s="1"/>
      <c r="O168" s="1"/>
      <c r="P168" s="1"/>
      <c r="Q168" s="1"/>
      <c r="R168" s="1"/>
      <c r="S168" s="1"/>
      <c r="T168" s="1"/>
      <c r="U168" s="1"/>
      <c r="V168" s="1"/>
      <c r="W168" s="1"/>
      <c r="X168" s="1"/>
      <c r="Y168" s="1"/>
      <c r="Z168" s="1"/>
    </row>
    <row r="169" spans="1:26" ht="15.75" customHeight="1" x14ac:dyDescent="0.2">
      <c r="A169" s="1"/>
      <c r="B169" s="2"/>
      <c r="C169" s="1"/>
      <c r="D169" s="1"/>
      <c r="E169" s="1"/>
      <c r="F169" s="1"/>
      <c r="G169" s="1"/>
      <c r="H169" s="1"/>
      <c r="I169" s="1"/>
      <c r="J169" s="1"/>
      <c r="K169" s="2"/>
      <c r="L169" s="1"/>
      <c r="M169" s="1"/>
      <c r="N169" s="1"/>
      <c r="O169" s="1"/>
      <c r="P169" s="1"/>
      <c r="Q169" s="1"/>
      <c r="R169" s="1"/>
      <c r="S169" s="1"/>
      <c r="T169" s="1"/>
      <c r="U169" s="1"/>
      <c r="V169" s="1"/>
      <c r="W169" s="1"/>
      <c r="X169" s="1"/>
      <c r="Y169" s="1"/>
      <c r="Z169" s="1"/>
    </row>
    <row r="170" spans="1:26" ht="15.75" customHeight="1" x14ac:dyDescent="0.2">
      <c r="A170" s="1"/>
      <c r="B170" s="2"/>
      <c r="C170" s="1"/>
      <c r="D170" s="1"/>
      <c r="E170" s="1"/>
      <c r="F170" s="1"/>
      <c r="G170" s="1"/>
      <c r="H170" s="1"/>
      <c r="I170" s="1"/>
      <c r="J170" s="1"/>
      <c r="K170" s="2"/>
      <c r="L170" s="1"/>
      <c r="M170" s="1"/>
      <c r="N170" s="1"/>
      <c r="O170" s="1"/>
      <c r="P170" s="1"/>
      <c r="Q170" s="1"/>
      <c r="R170" s="1"/>
      <c r="S170" s="1"/>
      <c r="T170" s="1"/>
      <c r="U170" s="1"/>
      <c r="V170" s="1"/>
      <c r="W170" s="1"/>
      <c r="X170" s="1"/>
      <c r="Y170" s="1"/>
      <c r="Z170" s="1"/>
    </row>
    <row r="171" spans="1:26" ht="15.75" customHeight="1" x14ac:dyDescent="0.2">
      <c r="A171" s="1"/>
      <c r="B171" s="2"/>
      <c r="C171" s="1"/>
      <c r="D171" s="1"/>
      <c r="E171" s="1"/>
      <c r="F171" s="1"/>
      <c r="G171" s="1"/>
      <c r="H171" s="1"/>
      <c r="I171" s="1"/>
      <c r="J171" s="1"/>
      <c r="K171" s="2"/>
      <c r="L171" s="1"/>
      <c r="M171" s="1"/>
      <c r="N171" s="1"/>
      <c r="O171" s="1"/>
      <c r="P171" s="1"/>
      <c r="Q171" s="1"/>
      <c r="R171" s="1"/>
      <c r="S171" s="1"/>
      <c r="T171" s="1"/>
      <c r="U171" s="1"/>
      <c r="V171" s="1"/>
      <c r="W171" s="1"/>
      <c r="X171" s="1"/>
      <c r="Y171" s="1"/>
      <c r="Z171" s="1"/>
    </row>
    <row r="172" spans="1:26" ht="15.75" customHeight="1" x14ac:dyDescent="0.2">
      <c r="A172" s="1"/>
      <c r="B172" s="2"/>
      <c r="C172" s="1"/>
      <c r="D172" s="1"/>
      <c r="E172" s="1"/>
      <c r="F172" s="1"/>
      <c r="G172" s="1"/>
      <c r="H172" s="1"/>
      <c r="I172" s="1"/>
      <c r="J172" s="1"/>
      <c r="K172" s="2"/>
      <c r="L172" s="1"/>
      <c r="M172" s="1"/>
      <c r="N172" s="1"/>
      <c r="O172" s="1"/>
      <c r="P172" s="1"/>
      <c r="Q172" s="1"/>
      <c r="R172" s="1"/>
      <c r="S172" s="1"/>
      <c r="T172" s="1"/>
      <c r="U172" s="1"/>
      <c r="V172" s="1"/>
      <c r="W172" s="1"/>
      <c r="X172" s="1"/>
      <c r="Y172" s="1"/>
      <c r="Z172" s="1"/>
    </row>
    <row r="173" spans="1:26" ht="15.75" customHeight="1" x14ac:dyDescent="0.2">
      <c r="A173" s="1"/>
      <c r="B173" s="2"/>
      <c r="C173" s="1"/>
      <c r="D173" s="1"/>
      <c r="E173" s="1"/>
      <c r="F173" s="1"/>
      <c r="G173" s="1"/>
      <c r="H173" s="1"/>
      <c r="I173" s="1"/>
      <c r="J173" s="1"/>
      <c r="K173" s="2"/>
      <c r="L173" s="1"/>
      <c r="M173" s="1"/>
      <c r="N173" s="1"/>
      <c r="O173" s="1"/>
      <c r="P173" s="1"/>
      <c r="Q173" s="1"/>
      <c r="R173" s="1"/>
      <c r="S173" s="1"/>
      <c r="T173" s="1"/>
      <c r="U173" s="1"/>
      <c r="V173" s="1"/>
      <c r="W173" s="1"/>
      <c r="X173" s="1"/>
      <c r="Y173" s="1"/>
      <c r="Z173" s="1"/>
    </row>
    <row r="174" spans="1:26" ht="15.75" customHeight="1" x14ac:dyDescent="0.2">
      <c r="A174" s="1"/>
      <c r="B174" s="2"/>
      <c r="C174" s="1"/>
      <c r="D174" s="1"/>
      <c r="E174" s="1"/>
      <c r="F174" s="1"/>
      <c r="G174" s="1"/>
      <c r="H174" s="1"/>
      <c r="I174" s="1"/>
      <c r="J174" s="1"/>
      <c r="K174" s="2"/>
      <c r="L174" s="1"/>
      <c r="M174" s="1"/>
      <c r="N174" s="1"/>
      <c r="O174" s="1"/>
      <c r="P174" s="1"/>
      <c r="Q174" s="1"/>
      <c r="R174" s="1"/>
      <c r="S174" s="1"/>
      <c r="T174" s="1"/>
      <c r="U174" s="1"/>
      <c r="V174" s="1"/>
      <c r="W174" s="1"/>
      <c r="X174" s="1"/>
      <c r="Y174" s="1"/>
      <c r="Z174" s="1"/>
    </row>
    <row r="175" spans="1:26" ht="15.75" customHeight="1" x14ac:dyDescent="0.2">
      <c r="A175" s="1"/>
      <c r="B175" s="2"/>
      <c r="C175" s="1"/>
      <c r="D175" s="1"/>
      <c r="E175" s="1"/>
      <c r="F175" s="1"/>
      <c r="G175" s="1"/>
      <c r="H175" s="1"/>
      <c r="I175" s="1"/>
      <c r="J175" s="1"/>
      <c r="K175" s="2"/>
      <c r="L175" s="1"/>
      <c r="M175" s="1"/>
      <c r="N175" s="1"/>
      <c r="O175" s="1"/>
      <c r="P175" s="1"/>
      <c r="Q175" s="1"/>
      <c r="R175" s="1"/>
      <c r="S175" s="1"/>
      <c r="T175" s="1"/>
      <c r="U175" s="1"/>
      <c r="V175" s="1"/>
      <c r="W175" s="1"/>
      <c r="X175" s="1"/>
      <c r="Y175" s="1"/>
      <c r="Z175" s="1"/>
    </row>
    <row r="176" spans="1:26" ht="15.75" customHeight="1" x14ac:dyDescent="0.2">
      <c r="A176" s="1"/>
      <c r="B176" s="2"/>
      <c r="C176" s="1"/>
      <c r="D176" s="1"/>
      <c r="E176" s="1"/>
      <c r="F176" s="1"/>
      <c r="G176" s="1"/>
      <c r="H176" s="1"/>
      <c r="I176" s="1"/>
      <c r="J176" s="1"/>
      <c r="K176" s="2"/>
      <c r="L176" s="1"/>
      <c r="M176" s="1"/>
      <c r="N176" s="1"/>
      <c r="O176" s="1"/>
      <c r="P176" s="1"/>
      <c r="Q176" s="1"/>
      <c r="R176" s="1"/>
      <c r="S176" s="1"/>
      <c r="T176" s="1"/>
      <c r="U176" s="1"/>
      <c r="V176" s="1"/>
      <c r="W176" s="1"/>
      <c r="X176" s="1"/>
      <c r="Y176" s="1"/>
      <c r="Z176" s="1"/>
    </row>
    <row r="177" spans="1:26" ht="15.75" customHeight="1" x14ac:dyDescent="0.2">
      <c r="A177" s="1"/>
      <c r="B177" s="2"/>
      <c r="C177" s="1"/>
      <c r="D177" s="1"/>
      <c r="E177" s="1"/>
      <c r="F177" s="1"/>
      <c r="G177" s="1"/>
      <c r="H177" s="1"/>
      <c r="I177" s="1"/>
      <c r="J177" s="1"/>
      <c r="K177" s="2"/>
      <c r="L177" s="1"/>
      <c r="M177" s="1"/>
      <c r="N177" s="1"/>
      <c r="O177" s="1"/>
      <c r="P177" s="1"/>
      <c r="Q177" s="1"/>
      <c r="R177" s="1"/>
      <c r="S177" s="1"/>
      <c r="T177" s="1"/>
      <c r="U177" s="1"/>
      <c r="V177" s="1"/>
      <c r="W177" s="1"/>
      <c r="X177" s="1"/>
      <c r="Y177" s="1"/>
      <c r="Z177" s="1"/>
    </row>
    <row r="178" spans="1:26" ht="15.75" customHeight="1" x14ac:dyDescent="0.2">
      <c r="A178" s="1"/>
      <c r="B178" s="2"/>
      <c r="C178" s="1"/>
      <c r="D178" s="1"/>
      <c r="E178" s="1"/>
      <c r="F178" s="1"/>
      <c r="G178" s="1"/>
      <c r="H178" s="1"/>
      <c r="I178" s="1"/>
      <c r="J178" s="1"/>
      <c r="K178" s="2"/>
      <c r="L178" s="1"/>
      <c r="M178" s="1"/>
      <c r="N178" s="1"/>
      <c r="O178" s="1"/>
      <c r="P178" s="1"/>
      <c r="Q178" s="1"/>
      <c r="R178" s="1"/>
      <c r="S178" s="1"/>
      <c r="T178" s="1"/>
      <c r="U178" s="1"/>
      <c r="V178" s="1"/>
      <c r="W178" s="1"/>
      <c r="X178" s="1"/>
      <c r="Y178" s="1"/>
      <c r="Z178" s="1"/>
    </row>
    <row r="179" spans="1:26" ht="15.75" customHeight="1" x14ac:dyDescent="0.2">
      <c r="A179" s="1"/>
      <c r="B179" s="2"/>
      <c r="C179" s="1"/>
      <c r="D179" s="1"/>
      <c r="E179" s="1"/>
      <c r="F179" s="1"/>
      <c r="G179" s="1"/>
      <c r="H179" s="1"/>
      <c r="I179" s="1"/>
      <c r="J179" s="1"/>
      <c r="K179" s="2"/>
      <c r="L179" s="1"/>
      <c r="M179" s="1"/>
      <c r="N179" s="1"/>
      <c r="O179" s="1"/>
      <c r="P179" s="1"/>
      <c r="Q179" s="1"/>
      <c r="R179" s="1"/>
      <c r="S179" s="1"/>
      <c r="T179" s="1"/>
      <c r="U179" s="1"/>
      <c r="V179" s="1"/>
      <c r="W179" s="1"/>
      <c r="X179" s="1"/>
      <c r="Y179" s="1"/>
      <c r="Z179" s="1"/>
    </row>
    <row r="180" spans="1:26" ht="15.75" customHeight="1" x14ac:dyDescent="0.2">
      <c r="A180" s="1"/>
      <c r="B180" s="2"/>
      <c r="C180" s="1"/>
      <c r="D180" s="1"/>
      <c r="E180" s="1"/>
      <c r="F180" s="1"/>
      <c r="G180" s="1"/>
      <c r="H180" s="1"/>
      <c r="I180" s="1"/>
      <c r="J180" s="1"/>
      <c r="K180" s="2"/>
      <c r="L180" s="1"/>
      <c r="M180" s="1"/>
      <c r="N180" s="1"/>
      <c r="O180" s="1"/>
      <c r="P180" s="1"/>
      <c r="Q180" s="1"/>
      <c r="R180" s="1"/>
      <c r="S180" s="1"/>
      <c r="T180" s="1"/>
      <c r="U180" s="1"/>
      <c r="V180" s="1"/>
      <c r="W180" s="1"/>
      <c r="X180" s="1"/>
      <c r="Y180" s="1"/>
      <c r="Z180" s="1"/>
    </row>
    <row r="181" spans="1:26" ht="15.75" customHeight="1" x14ac:dyDescent="0.2">
      <c r="A181" s="1"/>
      <c r="B181" s="2"/>
      <c r="C181" s="1"/>
      <c r="D181" s="1"/>
      <c r="E181" s="1"/>
      <c r="F181" s="1"/>
      <c r="G181" s="1"/>
      <c r="H181" s="1"/>
      <c r="I181" s="1"/>
      <c r="J181" s="1"/>
      <c r="K181" s="2"/>
      <c r="L181" s="1"/>
      <c r="M181" s="1"/>
      <c r="N181" s="1"/>
      <c r="O181" s="1"/>
      <c r="P181" s="1"/>
      <c r="Q181" s="1"/>
      <c r="R181" s="1"/>
      <c r="S181" s="1"/>
      <c r="T181" s="1"/>
      <c r="U181" s="1"/>
      <c r="V181" s="1"/>
      <c r="W181" s="1"/>
      <c r="X181" s="1"/>
      <c r="Y181" s="1"/>
      <c r="Z181" s="1"/>
    </row>
    <row r="182" spans="1:26" ht="15.75" customHeight="1" x14ac:dyDescent="0.2">
      <c r="A182" s="1"/>
      <c r="B182" s="2"/>
      <c r="C182" s="1"/>
      <c r="D182" s="1"/>
      <c r="E182" s="1"/>
      <c r="F182" s="1"/>
      <c r="G182" s="1"/>
      <c r="H182" s="1"/>
      <c r="I182" s="1"/>
      <c r="J182" s="1"/>
      <c r="K182" s="2"/>
      <c r="L182" s="1"/>
      <c r="M182" s="1"/>
      <c r="N182" s="1"/>
      <c r="O182" s="1"/>
      <c r="P182" s="1"/>
      <c r="Q182" s="1"/>
      <c r="R182" s="1"/>
      <c r="S182" s="1"/>
      <c r="T182" s="1"/>
      <c r="U182" s="1"/>
      <c r="V182" s="1"/>
      <c r="W182" s="1"/>
      <c r="X182" s="1"/>
      <c r="Y182" s="1"/>
      <c r="Z182" s="1"/>
    </row>
    <row r="183" spans="1:26" ht="15.75" customHeight="1" x14ac:dyDescent="0.2">
      <c r="A183" s="1"/>
      <c r="B183" s="2"/>
      <c r="C183" s="1"/>
      <c r="D183" s="1"/>
      <c r="E183" s="1"/>
      <c r="F183" s="1"/>
      <c r="G183" s="1"/>
      <c r="H183" s="1"/>
      <c r="I183" s="1"/>
      <c r="J183" s="1"/>
      <c r="K183" s="2"/>
      <c r="L183" s="1"/>
      <c r="M183" s="1"/>
      <c r="N183" s="1"/>
      <c r="O183" s="1"/>
      <c r="P183" s="1"/>
      <c r="Q183" s="1"/>
      <c r="R183" s="1"/>
      <c r="S183" s="1"/>
      <c r="T183" s="1"/>
      <c r="U183" s="1"/>
      <c r="V183" s="1"/>
      <c r="W183" s="1"/>
      <c r="X183" s="1"/>
      <c r="Y183" s="1"/>
      <c r="Z183" s="1"/>
    </row>
    <row r="184" spans="1:26" ht="15.75" customHeight="1" x14ac:dyDescent="0.2">
      <c r="A184" s="1"/>
      <c r="B184" s="2"/>
      <c r="C184" s="1"/>
      <c r="D184" s="1"/>
      <c r="E184" s="1"/>
      <c r="F184" s="1"/>
      <c r="G184" s="1"/>
      <c r="H184" s="1"/>
      <c r="I184" s="1"/>
      <c r="J184" s="1"/>
      <c r="K184" s="2"/>
      <c r="L184" s="1"/>
      <c r="M184" s="1"/>
      <c r="N184" s="1"/>
      <c r="O184" s="1"/>
      <c r="P184" s="1"/>
      <c r="Q184" s="1"/>
      <c r="R184" s="1"/>
      <c r="S184" s="1"/>
      <c r="T184" s="1"/>
      <c r="U184" s="1"/>
      <c r="V184" s="1"/>
      <c r="W184" s="1"/>
      <c r="X184" s="1"/>
      <c r="Y184" s="1"/>
      <c r="Z184" s="1"/>
    </row>
    <row r="185" spans="1:26" ht="15.75" customHeight="1" x14ac:dyDescent="0.2">
      <c r="A185" s="1"/>
      <c r="B185" s="2"/>
      <c r="C185" s="1"/>
      <c r="D185" s="1"/>
      <c r="E185" s="1"/>
      <c r="F185" s="1"/>
      <c r="G185" s="1"/>
      <c r="H185" s="1"/>
      <c r="I185" s="1"/>
      <c r="J185" s="1"/>
      <c r="K185" s="2"/>
      <c r="L185" s="1"/>
      <c r="M185" s="1"/>
      <c r="N185" s="1"/>
      <c r="O185" s="1"/>
      <c r="P185" s="1"/>
      <c r="Q185" s="1"/>
      <c r="R185" s="1"/>
      <c r="S185" s="1"/>
      <c r="T185" s="1"/>
      <c r="U185" s="1"/>
      <c r="V185" s="1"/>
      <c r="W185" s="1"/>
      <c r="X185" s="1"/>
      <c r="Y185" s="1"/>
      <c r="Z185" s="1"/>
    </row>
    <row r="186" spans="1:26" ht="15.75" customHeight="1" x14ac:dyDescent="0.2">
      <c r="A186" s="1"/>
      <c r="B186" s="2"/>
      <c r="C186" s="1"/>
      <c r="D186" s="1"/>
      <c r="E186" s="1"/>
      <c r="F186" s="1"/>
      <c r="G186" s="1"/>
      <c r="H186" s="1"/>
      <c r="I186" s="1"/>
      <c r="J186" s="1"/>
      <c r="K186" s="2"/>
      <c r="L186" s="1"/>
      <c r="M186" s="1"/>
      <c r="N186" s="1"/>
      <c r="O186" s="1"/>
      <c r="P186" s="1"/>
      <c r="Q186" s="1"/>
      <c r="R186" s="1"/>
      <c r="S186" s="1"/>
      <c r="T186" s="1"/>
      <c r="U186" s="1"/>
      <c r="V186" s="1"/>
      <c r="W186" s="1"/>
      <c r="X186" s="1"/>
      <c r="Y186" s="1"/>
      <c r="Z186" s="1"/>
    </row>
    <row r="187" spans="1:26" ht="15.75" customHeight="1" x14ac:dyDescent="0.2">
      <c r="A187" s="1"/>
      <c r="B187" s="2"/>
      <c r="C187" s="1"/>
      <c r="D187" s="1"/>
      <c r="E187" s="1"/>
      <c r="F187" s="1"/>
      <c r="G187" s="1"/>
      <c r="H187" s="1"/>
      <c r="I187" s="1"/>
      <c r="J187" s="1"/>
      <c r="K187" s="2"/>
      <c r="L187" s="1"/>
      <c r="M187" s="1"/>
      <c r="N187" s="1"/>
      <c r="O187" s="1"/>
      <c r="P187" s="1"/>
      <c r="Q187" s="1"/>
      <c r="R187" s="1"/>
      <c r="S187" s="1"/>
      <c r="T187" s="1"/>
      <c r="U187" s="1"/>
      <c r="V187" s="1"/>
      <c r="W187" s="1"/>
      <c r="X187" s="1"/>
      <c r="Y187" s="1"/>
      <c r="Z187" s="1"/>
    </row>
    <row r="188" spans="1:26" ht="15.75" customHeight="1" x14ac:dyDescent="0.2">
      <c r="A188" s="1"/>
      <c r="B188" s="2"/>
      <c r="C188" s="1"/>
      <c r="D188" s="1"/>
      <c r="E188" s="1"/>
      <c r="F188" s="1"/>
      <c r="G188" s="1"/>
      <c r="H188" s="1"/>
      <c r="I188" s="1"/>
      <c r="J188" s="1"/>
      <c r="K188" s="2"/>
      <c r="L188" s="1"/>
      <c r="M188" s="1"/>
      <c r="N188" s="1"/>
      <c r="O188" s="1"/>
      <c r="P188" s="1"/>
      <c r="Q188" s="1"/>
      <c r="R188" s="1"/>
      <c r="S188" s="1"/>
      <c r="T188" s="1"/>
      <c r="U188" s="1"/>
      <c r="V188" s="1"/>
      <c r="W188" s="1"/>
      <c r="X188" s="1"/>
      <c r="Y188" s="1"/>
      <c r="Z188" s="1"/>
    </row>
    <row r="189" spans="1:26" ht="15.75" customHeight="1" x14ac:dyDescent="0.2">
      <c r="A189" s="1"/>
      <c r="B189" s="2"/>
      <c r="C189" s="1"/>
      <c r="D189" s="1"/>
      <c r="E189" s="1"/>
      <c r="F189" s="1"/>
      <c r="G189" s="1"/>
      <c r="H189" s="1"/>
      <c r="I189" s="1"/>
      <c r="J189" s="1"/>
      <c r="K189" s="2"/>
      <c r="L189" s="1"/>
      <c r="M189" s="1"/>
      <c r="N189" s="1"/>
      <c r="O189" s="1"/>
      <c r="P189" s="1"/>
      <c r="Q189" s="1"/>
      <c r="R189" s="1"/>
      <c r="S189" s="1"/>
      <c r="T189" s="1"/>
      <c r="U189" s="1"/>
      <c r="V189" s="1"/>
      <c r="W189" s="1"/>
      <c r="X189" s="1"/>
      <c r="Y189" s="1"/>
      <c r="Z189" s="1"/>
    </row>
    <row r="190" spans="1:26" ht="15.75" customHeight="1" x14ac:dyDescent="0.2">
      <c r="A190" s="1"/>
      <c r="B190" s="2"/>
      <c r="C190" s="1"/>
      <c r="D190" s="1"/>
      <c r="E190" s="1"/>
      <c r="F190" s="1"/>
      <c r="G190" s="1"/>
      <c r="H190" s="1"/>
      <c r="I190" s="1"/>
      <c r="J190" s="1"/>
      <c r="K190" s="2"/>
      <c r="L190" s="1"/>
      <c r="M190" s="1"/>
      <c r="N190" s="1"/>
      <c r="O190" s="1"/>
      <c r="P190" s="1"/>
      <c r="Q190" s="1"/>
      <c r="R190" s="1"/>
      <c r="S190" s="1"/>
      <c r="T190" s="1"/>
      <c r="U190" s="1"/>
      <c r="V190" s="1"/>
      <c r="W190" s="1"/>
      <c r="X190" s="1"/>
      <c r="Y190" s="1"/>
      <c r="Z190" s="1"/>
    </row>
    <row r="191" spans="1:26" ht="15.75" customHeight="1" x14ac:dyDescent="0.2">
      <c r="A191" s="1"/>
      <c r="B191" s="2"/>
      <c r="C191" s="1"/>
      <c r="D191" s="1"/>
      <c r="E191" s="1"/>
      <c r="F191" s="1"/>
      <c r="G191" s="1"/>
      <c r="H191" s="1"/>
      <c r="I191" s="1"/>
      <c r="J191" s="1"/>
      <c r="K191" s="2"/>
      <c r="L191" s="1"/>
      <c r="M191" s="1"/>
      <c r="N191" s="1"/>
      <c r="O191" s="1"/>
      <c r="P191" s="1"/>
      <c r="Q191" s="1"/>
      <c r="R191" s="1"/>
      <c r="S191" s="1"/>
      <c r="T191" s="1"/>
      <c r="U191" s="1"/>
      <c r="V191" s="1"/>
      <c r="W191" s="1"/>
      <c r="X191" s="1"/>
      <c r="Y191" s="1"/>
      <c r="Z191" s="1"/>
    </row>
    <row r="192" spans="1:26" ht="15.75" customHeight="1" x14ac:dyDescent="0.2">
      <c r="A192" s="1"/>
      <c r="B192" s="2"/>
      <c r="C192" s="1"/>
      <c r="D192" s="1"/>
      <c r="E192" s="1"/>
      <c r="F192" s="1"/>
      <c r="G192" s="1"/>
      <c r="H192" s="1"/>
      <c r="I192" s="1"/>
      <c r="J192" s="1"/>
      <c r="K192" s="2"/>
      <c r="L192" s="1"/>
      <c r="M192" s="1"/>
      <c r="N192" s="1"/>
      <c r="O192" s="1"/>
      <c r="P192" s="1"/>
      <c r="Q192" s="1"/>
      <c r="R192" s="1"/>
      <c r="S192" s="1"/>
      <c r="T192" s="1"/>
      <c r="U192" s="1"/>
      <c r="V192" s="1"/>
      <c r="W192" s="1"/>
      <c r="X192" s="1"/>
      <c r="Y192" s="1"/>
      <c r="Z192" s="1"/>
    </row>
    <row r="193" spans="1:26" ht="15.75" customHeight="1" x14ac:dyDescent="0.2">
      <c r="A193" s="1"/>
      <c r="B193" s="2"/>
      <c r="C193" s="1"/>
      <c r="D193" s="1"/>
      <c r="E193" s="1"/>
      <c r="F193" s="1"/>
      <c r="G193" s="1"/>
      <c r="H193" s="1"/>
      <c r="I193" s="1"/>
      <c r="J193" s="1"/>
      <c r="K193" s="2"/>
      <c r="L193" s="1"/>
      <c r="M193" s="1"/>
      <c r="N193" s="1"/>
      <c r="O193" s="1"/>
      <c r="P193" s="1"/>
      <c r="Q193" s="1"/>
      <c r="R193" s="1"/>
      <c r="S193" s="1"/>
      <c r="T193" s="1"/>
      <c r="U193" s="1"/>
      <c r="V193" s="1"/>
      <c r="W193" s="1"/>
      <c r="X193" s="1"/>
      <c r="Y193" s="1"/>
      <c r="Z193" s="1"/>
    </row>
    <row r="194" spans="1:26" ht="15.75" customHeight="1" x14ac:dyDescent="0.2">
      <c r="A194" s="1"/>
      <c r="B194" s="2"/>
      <c r="C194" s="1"/>
      <c r="D194" s="1"/>
      <c r="E194" s="1"/>
      <c r="F194" s="1"/>
      <c r="G194" s="1"/>
      <c r="H194" s="1"/>
      <c r="I194" s="1"/>
      <c r="J194" s="1"/>
      <c r="K194" s="2"/>
      <c r="L194" s="1"/>
      <c r="M194" s="1"/>
      <c r="N194" s="1"/>
      <c r="O194" s="1"/>
      <c r="P194" s="1"/>
      <c r="Q194" s="1"/>
      <c r="R194" s="1"/>
      <c r="S194" s="1"/>
      <c r="T194" s="1"/>
      <c r="U194" s="1"/>
      <c r="V194" s="1"/>
      <c r="W194" s="1"/>
      <c r="X194" s="1"/>
      <c r="Y194" s="1"/>
      <c r="Z194" s="1"/>
    </row>
    <row r="195" spans="1:26" ht="15.75" customHeight="1" x14ac:dyDescent="0.2">
      <c r="A195" s="1"/>
      <c r="B195" s="2"/>
      <c r="C195" s="1"/>
      <c r="D195" s="1"/>
      <c r="E195" s="1"/>
      <c r="F195" s="1"/>
      <c r="G195" s="1"/>
      <c r="H195" s="1"/>
      <c r="I195" s="1"/>
      <c r="J195" s="1"/>
      <c r="K195" s="2"/>
      <c r="L195" s="1"/>
      <c r="M195" s="1"/>
      <c r="N195" s="1"/>
      <c r="O195" s="1"/>
      <c r="P195" s="1"/>
      <c r="Q195" s="1"/>
      <c r="R195" s="1"/>
      <c r="S195" s="1"/>
      <c r="T195" s="1"/>
      <c r="U195" s="1"/>
      <c r="V195" s="1"/>
      <c r="W195" s="1"/>
      <c r="X195" s="1"/>
      <c r="Y195" s="1"/>
      <c r="Z195" s="1"/>
    </row>
    <row r="196" spans="1:26" ht="15.75" customHeight="1" x14ac:dyDescent="0.2">
      <c r="A196" s="1"/>
      <c r="B196" s="2"/>
      <c r="C196" s="1"/>
      <c r="D196" s="1"/>
      <c r="E196" s="1"/>
      <c r="F196" s="1"/>
      <c r="G196" s="1"/>
      <c r="H196" s="1"/>
      <c r="I196" s="1"/>
      <c r="J196" s="1"/>
      <c r="K196" s="2"/>
      <c r="L196" s="1"/>
      <c r="M196" s="1"/>
      <c r="N196" s="1"/>
      <c r="O196" s="1"/>
      <c r="P196" s="1"/>
      <c r="Q196" s="1"/>
      <c r="R196" s="1"/>
      <c r="S196" s="1"/>
      <c r="T196" s="1"/>
      <c r="U196" s="1"/>
      <c r="V196" s="1"/>
      <c r="W196" s="1"/>
      <c r="X196" s="1"/>
      <c r="Y196" s="1"/>
      <c r="Z196" s="1"/>
    </row>
    <row r="197" spans="1:26" ht="15.75" customHeight="1" x14ac:dyDescent="0.2">
      <c r="A197" s="1"/>
      <c r="B197" s="2"/>
      <c r="C197" s="1"/>
      <c r="D197" s="1"/>
      <c r="E197" s="1"/>
      <c r="F197" s="1"/>
      <c r="G197" s="1"/>
      <c r="H197" s="1"/>
      <c r="I197" s="1"/>
      <c r="J197" s="1"/>
      <c r="K197" s="2"/>
      <c r="L197" s="1"/>
      <c r="M197" s="1"/>
      <c r="N197" s="1"/>
      <c r="O197" s="1"/>
      <c r="P197" s="1"/>
      <c r="Q197" s="1"/>
      <c r="R197" s="1"/>
      <c r="S197" s="1"/>
      <c r="T197" s="1"/>
      <c r="U197" s="1"/>
      <c r="V197" s="1"/>
      <c r="W197" s="1"/>
      <c r="X197" s="1"/>
      <c r="Y197" s="1"/>
      <c r="Z197" s="1"/>
    </row>
    <row r="198" spans="1:26" ht="15.75" customHeight="1" x14ac:dyDescent="0.2">
      <c r="A198" s="1"/>
      <c r="B198" s="2"/>
      <c r="C198" s="1"/>
      <c r="D198" s="1"/>
      <c r="E198" s="1"/>
      <c r="F198" s="1"/>
      <c r="G198" s="1"/>
      <c r="H198" s="1"/>
      <c r="I198" s="1"/>
      <c r="J198" s="1"/>
      <c r="K198" s="2"/>
      <c r="L198" s="1"/>
      <c r="M198" s="1"/>
      <c r="N198" s="1"/>
      <c r="O198" s="1"/>
      <c r="P198" s="1"/>
      <c r="Q198" s="1"/>
      <c r="R198" s="1"/>
      <c r="S198" s="1"/>
      <c r="T198" s="1"/>
      <c r="U198" s="1"/>
      <c r="V198" s="1"/>
      <c r="W198" s="1"/>
      <c r="X198" s="1"/>
      <c r="Y198" s="1"/>
      <c r="Z198" s="1"/>
    </row>
    <row r="199" spans="1:26" ht="15.75" customHeight="1" x14ac:dyDescent="0.2">
      <c r="A199" s="1"/>
      <c r="B199" s="2"/>
      <c r="C199" s="1"/>
      <c r="D199" s="1"/>
      <c r="E199" s="1"/>
      <c r="F199" s="1"/>
      <c r="G199" s="1"/>
      <c r="H199" s="1"/>
      <c r="I199" s="1"/>
      <c r="J199" s="1"/>
      <c r="K199" s="2"/>
      <c r="L199" s="1"/>
      <c r="M199" s="1"/>
      <c r="N199" s="1"/>
      <c r="O199" s="1"/>
      <c r="P199" s="1"/>
      <c r="Q199" s="1"/>
      <c r="R199" s="1"/>
      <c r="S199" s="1"/>
      <c r="T199" s="1"/>
      <c r="U199" s="1"/>
      <c r="V199" s="1"/>
      <c r="W199" s="1"/>
      <c r="X199" s="1"/>
      <c r="Y199" s="1"/>
      <c r="Z199" s="1"/>
    </row>
    <row r="200" spans="1:26" ht="15.75" customHeight="1" x14ac:dyDescent="0.2">
      <c r="A200" s="1"/>
      <c r="B200" s="2"/>
      <c r="C200" s="1"/>
      <c r="D200" s="1"/>
      <c r="E200" s="1"/>
      <c r="F200" s="1"/>
      <c r="G200" s="1"/>
      <c r="H200" s="1"/>
      <c r="I200" s="1"/>
      <c r="J200" s="1"/>
      <c r="K200" s="2"/>
      <c r="L200" s="1"/>
      <c r="M200" s="1"/>
      <c r="N200" s="1"/>
      <c r="O200" s="1"/>
      <c r="P200" s="1"/>
      <c r="Q200" s="1"/>
      <c r="R200" s="1"/>
      <c r="S200" s="1"/>
      <c r="T200" s="1"/>
      <c r="U200" s="1"/>
      <c r="V200" s="1"/>
      <c r="W200" s="1"/>
      <c r="X200" s="1"/>
      <c r="Y200" s="1"/>
      <c r="Z200" s="1"/>
    </row>
    <row r="201" spans="1:26" ht="15.75" customHeight="1" x14ac:dyDescent="0.2">
      <c r="A201" s="1"/>
      <c r="B201" s="2"/>
      <c r="C201" s="1"/>
      <c r="D201" s="1"/>
      <c r="E201" s="1"/>
      <c r="F201" s="1"/>
      <c r="G201" s="1"/>
      <c r="H201" s="1"/>
      <c r="I201" s="1"/>
      <c r="J201" s="1"/>
      <c r="K201" s="2"/>
      <c r="L201" s="1"/>
      <c r="M201" s="1"/>
      <c r="N201" s="1"/>
      <c r="O201" s="1"/>
      <c r="P201" s="1"/>
      <c r="Q201" s="1"/>
      <c r="R201" s="1"/>
      <c r="S201" s="1"/>
      <c r="T201" s="1"/>
      <c r="U201" s="1"/>
      <c r="V201" s="1"/>
      <c r="W201" s="1"/>
      <c r="X201" s="1"/>
      <c r="Y201" s="1"/>
      <c r="Z201" s="1"/>
    </row>
    <row r="202" spans="1:26" ht="15.75" customHeight="1" x14ac:dyDescent="0.2">
      <c r="A202" s="1"/>
      <c r="B202" s="2"/>
      <c r="C202" s="1"/>
      <c r="D202" s="1"/>
      <c r="E202" s="1"/>
      <c r="F202" s="1"/>
      <c r="G202" s="1"/>
      <c r="H202" s="1"/>
      <c r="I202" s="1"/>
      <c r="J202" s="1"/>
      <c r="K202" s="2"/>
      <c r="L202" s="1"/>
      <c r="M202" s="1"/>
      <c r="N202" s="1"/>
      <c r="O202" s="1"/>
      <c r="P202" s="1"/>
      <c r="Q202" s="1"/>
      <c r="R202" s="1"/>
      <c r="S202" s="1"/>
      <c r="T202" s="1"/>
      <c r="U202" s="1"/>
      <c r="V202" s="1"/>
      <c r="W202" s="1"/>
      <c r="X202" s="1"/>
      <c r="Y202" s="1"/>
      <c r="Z202" s="1"/>
    </row>
    <row r="203" spans="1:26" ht="15.75" customHeight="1" x14ac:dyDescent="0.2">
      <c r="A203" s="1"/>
      <c r="B203" s="2"/>
      <c r="C203" s="1"/>
      <c r="D203" s="1"/>
      <c r="E203" s="1"/>
      <c r="F203" s="1"/>
      <c r="G203" s="1"/>
      <c r="H203" s="1"/>
      <c r="I203" s="1"/>
      <c r="J203" s="1"/>
      <c r="K203" s="2"/>
      <c r="L203" s="1"/>
      <c r="M203" s="1"/>
      <c r="N203" s="1"/>
      <c r="O203" s="1"/>
      <c r="P203" s="1"/>
      <c r="Q203" s="1"/>
      <c r="R203" s="1"/>
      <c r="S203" s="1"/>
      <c r="T203" s="1"/>
      <c r="U203" s="1"/>
      <c r="V203" s="1"/>
      <c r="W203" s="1"/>
      <c r="X203" s="1"/>
      <c r="Y203" s="1"/>
      <c r="Z203" s="1"/>
    </row>
    <row r="204" spans="1:26" ht="15.75" customHeight="1" x14ac:dyDescent="0.2">
      <c r="A204" s="1"/>
      <c r="B204" s="2"/>
      <c r="C204" s="1"/>
      <c r="D204" s="1"/>
      <c r="E204" s="1"/>
      <c r="F204" s="1"/>
      <c r="G204" s="1"/>
      <c r="H204" s="1"/>
      <c r="I204" s="1"/>
      <c r="J204" s="1"/>
      <c r="K204" s="2"/>
      <c r="L204" s="1"/>
      <c r="M204" s="1"/>
      <c r="N204" s="1"/>
      <c r="O204" s="1"/>
      <c r="P204" s="1"/>
      <c r="Q204" s="1"/>
      <c r="R204" s="1"/>
      <c r="S204" s="1"/>
      <c r="T204" s="1"/>
      <c r="U204" s="1"/>
      <c r="V204" s="1"/>
      <c r="W204" s="1"/>
      <c r="X204" s="1"/>
      <c r="Y204" s="1"/>
      <c r="Z204" s="1"/>
    </row>
    <row r="205" spans="1:26" ht="15.75" customHeight="1" x14ac:dyDescent="0.2">
      <c r="A205" s="1"/>
      <c r="B205" s="2"/>
      <c r="C205" s="1"/>
      <c r="D205" s="1"/>
      <c r="E205" s="1"/>
      <c r="F205" s="1"/>
      <c r="G205" s="1"/>
      <c r="H205" s="1"/>
      <c r="I205" s="1"/>
      <c r="J205" s="1"/>
      <c r="K205" s="2"/>
      <c r="L205" s="1"/>
      <c r="M205" s="1"/>
      <c r="N205" s="1"/>
      <c r="O205" s="1"/>
      <c r="P205" s="1"/>
      <c r="Q205" s="1"/>
      <c r="R205" s="1"/>
      <c r="S205" s="1"/>
      <c r="T205" s="1"/>
      <c r="U205" s="1"/>
      <c r="V205" s="1"/>
      <c r="W205" s="1"/>
      <c r="X205" s="1"/>
      <c r="Y205" s="1"/>
      <c r="Z205" s="1"/>
    </row>
    <row r="206" spans="1:26" ht="15.75" customHeight="1" x14ac:dyDescent="0.2">
      <c r="A206" s="1"/>
      <c r="B206" s="2"/>
      <c r="C206" s="1"/>
      <c r="D206" s="1"/>
      <c r="E206" s="1"/>
      <c r="F206" s="1"/>
      <c r="G206" s="1"/>
      <c r="H206" s="1"/>
      <c r="I206" s="1"/>
      <c r="J206" s="1"/>
      <c r="K206" s="2"/>
      <c r="L206" s="1"/>
      <c r="M206" s="1"/>
      <c r="N206" s="1"/>
      <c r="O206" s="1"/>
      <c r="P206" s="1"/>
      <c r="Q206" s="1"/>
      <c r="R206" s="1"/>
      <c r="S206" s="1"/>
      <c r="T206" s="1"/>
      <c r="U206" s="1"/>
      <c r="V206" s="1"/>
      <c r="W206" s="1"/>
      <c r="X206" s="1"/>
      <c r="Y206" s="1"/>
      <c r="Z206" s="1"/>
    </row>
    <row r="207" spans="1:26" ht="15.75" customHeight="1" x14ac:dyDescent="0.2">
      <c r="A207" s="1"/>
      <c r="B207" s="2"/>
      <c r="C207" s="1"/>
      <c r="D207" s="1"/>
      <c r="E207" s="1"/>
      <c r="F207" s="1"/>
      <c r="G207" s="1"/>
      <c r="H207" s="1"/>
      <c r="I207" s="1"/>
      <c r="J207" s="1"/>
      <c r="K207" s="2"/>
      <c r="L207" s="1"/>
      <c r="M207" s="1"/>
      <c r="N207" s="1"/>
      <c r="O207" s="1"/>
      <c r="P207" s="1"/>
      <c r="Q207" s="1"/>
      <c r="R207" s="1"/>
      <c r="S207" s="1"/>
      <c r="T207" s="1"/>
      <c r="U207" s="1"/>
      <c r="V207" s="1"/>
      <c r="W207" s="1"/>
      <c r="X207" s="1"/>
      <c r="Y207" s="1"/>
      <c r="Z207" s="1"/>
    </row>
    <row r="208" spans="1:26" ht="15.75" customHeight="1" x14ac:dyDescent="0.2">
      <c r="A208" s="1"/>
      <c r="B208" s="2"/>
      <c r="C208" s="1"/>
      <c r="D208" s="1"/>
      <c r="E208" s="1"/>
      <c r="F208" s="1"/>
      <c r="G208" s="1"/>
      <c r="H208" s="1"/>
      <c r="I208" s="1"/>
      <c r="J208" s="1"/>
      <c r="K208" s="2"/>
      <c r="L208" s="1"/>
      <c r="M208" s="1"/>
      <c r="N208" s="1"/>
      <c r="O208" s="1"/>
      <c r="P208" s="1"/>
      <c r="Q208" s="1"/>
      <c r="R208" s="1"/>
      <c r="S208" s="1"/>
      <c r="T208" s="1"/>
      <c r="U208" s="1"/>
      <c r="V208" s="1"/>
      <c r="W208" s="1"/>
      <c r="X208" s="1"/>
      <c r="Y208" s="1"/>
      <c r="Z208" s="1"/>
    </row>
    <row r="209" spans="1:26" ht="15.75" customHeight="1" x14ac:dyDescent="0.2">
      <c r="A209" s="1"/>
      <c r="B209" s="2"/>
      <c r="C209" s="1"/>
      <c r="D209" s="1"/>
      <c r="E209" s="1"/>
      <c r="F209" s="1"/>
      <c r="G209" s="1"/>
      <c r="H209" s="1"/>
      <c r="I209" s="1"/>
      <c r="J209" s="1"/>
      <c r="K209" s="2"/>
      <c r="L209" s="1"/>
      <c r="M209" s="1"/>
      <c r="N209" s="1"/>
      <c r="O209" s="1"/>
      <c r="P209" s="1"/>
      <c r="Q209" s="1"/>
      <c r="R209" s="1"/>
      <c r="S209" s="1"/>
      <c r="T209" s="1"/>
      <c r="U209" s="1"/>
      <c r="V209" s="1"/>
      <c r="W209" s="1"/>
      <c r="X209" s="1"/>
      <c r="Y209" s="1"/>
      <c r="Z209" s="1"/>
    </row>
    <row r="210" spans="1:26" ht="15.75" customHeight="1" x14ac:dyDescent="0.2">
      <c r="A210" s="1"/>
      <c r="B210" s="2"/>
      <c r="C210" s="1"/>
      <c r="D210" s="1"/>
      <c r="E210" s="1"/>
      <c r="F210" s="1"/>
      <c r="G210" s="1"/>
      <c r="H210" s="1"/>
      <c r="I210" s="1"/>
      <c r="J210" s="1"/>
      <c r="K210" s="2"/>
      <c r="L210" s="1"/>
      <c r="M210" s="1"/>
      <c r="N210" s="1"/>
      <c r="O210" s="1"/>
      <c r="P210" s="1"/>
      <c r="Q210" s="1"/>
      <c r="R210" s="1"/>
      <c r="S210" s="1"/>
      <c r="T210" s="1"/>
      <c r="U210" s="1"/>
      <c r="V210" s="1"/>
      <c r="W210" s="1"/>
      <c r="X210" s="1"/>
      <c r="Y210" s="1"/>
      <c r="Z210" s="1"/>
    </row>
    <row r="211" spans="1:26" ht="15.75" customHeight="1" x14ac:dyDescent="0.2">
      <c r="A211" s="1"/>
      <c r="B211" s="2"/>
      <c r="C211" s="1"/>
      <c r="D211" s="1"/>
      <c r="E211" s="1"/>
      <c r="F211" s="1"/>
      <c r="G211" s="1"/>
      <c r="H211" s="1"/>
      <c r="I211" s="1"/>
      <c r="J211" s="1"/>
      <c r="K211" s="2"/>
      <c r="L211" s="1"/>
      <c r="M211" s="1"/>
      <c r="N211" s="1"/>
      <c r="O211" s="1"/>
      <c r="P211" s="1"/>
      <c r="Q211" s="1"/>
      <c r="R211" s="1"/>
      <c r="S211" s="1"/>
      <c r="T211" s="1"/>
      <c r="U211" s="1"/>
      <c r="V211" s="1"/>
      <c r="W211" s="1"/>
      <c r="X211" s="1"/>
      <c r="Y211" s="1"/>
      <c r="Z211" s="1"/>
    </row>
    <row r="212" spans="1:26" ht="15.75" customHeight="1" x14ac:dyDescent="0.2">
      <c r="A212" s="1"/>
      <c r="B212" s="2"/>
      <c r="C212" s="1"/>
      <c r="D212" s="1"/>
      <c r="E212" s="1"/>
      <c r="F212" s="1"/>
      <c r="G212" s="1"/>
      <c r="H212" s="1"/>
      <c r="I212" s="1"/>
      <c r="J212" s="1"/>
      <c r="K212" s="2"/>
      <c r="L212" s="1"/>
      <c r="M212" s="1"/>
      <c r="N212" s="1"/>
      <c r="O212" s="1"/>
      <c r="P212" s="1"/>
      <c r="Q212" s="1"/>
      <c r="R212" s="1"/>
      <c r="S212" s="1"/>
      <c r="T212" s="1"/>
      <c r="U212" s="1"/>
      <c r="V212" s="1"/>
      <c r="W212" s="1"/>
      <c r="X212" s="1"/>
      <c r="Y212" s="1"/>
      <c r="Z212" s="1"/>
    </row>
    <row r="213" spans="1:26" ht="15.75" customHeight="1" x14ac:dyDescent="0.2">
      <c r="A213" s="1"/>
      <c r="B213" s="2"/>
      <c r="C213" s="1"/>
      <c r="D213" s="1"/>
      <c r="E213" s="1"/>
      <c r="F213" s="1"/>
      <c r="G213" s="1"/>
      <c r="H213" s="1"/>
      <c r="I213" s="1"/>
      <c r="J213" s="1"/>
      <c r="K213" s="2"/>
      <c r="L213" s="1"/>
      <c r="M213" s="1"/>
      <c r="N213" s="1"/>
      <c r="O213" s="1"/>
      <c r="P213" s="1"/>
      <c r="Q213" s="1"/>
      <c r="R213" s="1"/>
      <c r="S213" s="1"/>
      <c r="T213" s="1"/>
      <c r="U213" s="1"/>
      <c r="V213" s="1"/>
      <c r="W213" s="1"/>
      <c r="X213" s="1"/>
      <c r="Y213" s="1"/>
      <c r="Z213" s="1"/>
    </row>
    <row r="214" spans="1:26" ht="15.75" customHeight="1" x14ac:dyDescent="0.2">
      <c r="A214" s="1"/>
      <c r="B214" s="2"/>
      <c r="C214" s="1"/>
      <c r="D214" s="1"/>
      <c r="E214" s="1"/>
      <c r="F214" s="1"/>
      <c r="G214" s="1"/>
      <c r="H214" s="1"/>
      <c r="I214" s="1"/>
      <c r="J214" s="1"/>
      <c r="K214" s="2"/>
      <c r="L214" s="1"/>
      <c r="M214" s="1"/>
      <c r="N214" s="1"/>
      <c r="O214" s="1"/>
      <c r="P214" s="1"/>
      <c r="Q214" s="1"/>
      <c r="R214" s="1"/>
      <c r="S214" s="1"/>
      <c r="T214" s="1"/>
      <c r="U214" s="1"/>
      <c r="V214" s="1"/>
      <c r="W214" s="1"/>
      <c r="X214" s="1"/>
      <c r="Y214" s="1"/>
      <c r="Z214" s="1"/>
    </row>
    <row r="215" spans="1:26" ht="15.75" customHeight="1" x14ac:dyDescent="0.2">
      <c r="A215" s="1"/>
      <c r="B215" s="2"/>
      <c r="C215" s="1"/>
      <c r="D215" s="1"/>
      <c r="E215" s="1"/>
      <c r="F215" s="1"/>
      <c r="G215" s="1"/>
      <c r="H215" s="1"/>
      <c r="I215" s="1"/>
      <c r="J215" s="1"/>
      <c r="K215" s="2"/>
      <c r="L215" s="1"/>
      <c r="M215" s="1"/>
      <c r="N215" s="1"/>
      <c r="O215" s="1"/>
      <c r="P215" s="1"/>
      <c r="Q215" s="1"/>
      <c r="R215" s="1"/>
      <c r="S215" s="1"/>
      <c r="T215" s="1"/>
      <c r="U215" s="1"/>
      <c r="V215" s="1"/>
      <c r="W215" s="1"/>
      <c r="X215" s="1"/>
      <c r="Y215" s="1"/>
      <c r="Z215" s="1"/>
    </row>
    <row r="216" spans="1:26" ht="15.75" customHeight="1" x14ac:dyDescent="0.2">
      <c r="A216" s="1"/>
      <c r="B216" s="2"/>
      <c r="C216" s="1"/>
      <c r="D216" s="1"/>
      <c r="E216" s="1"/>
      <c r="F216" s="1"/>
      <c r="G216" s="1"/>
      <c r="H216" s="1"/>
      <c r="I216" s="1"/>
      <c r="J216" s="1"/>
      <c r="K216" s="2"/>
      <c r="L216" s="1"/>
      <c r="M216" s="1"/>
      <c r="N216" s="1"/>
      <c r="O216" s="1"/>
      <c r="P216" s="1"/>
      <c r="Q216" s="1"/>
      <c r="R216" s="1"/>
      <c r="S216" s="1"/>
      <c r="T216" s="1"/>
      <c r="U216" s="1"/>
      <c r="V216" s="1"/>
      <c r="W216" s="1"/>
      <c r="X216" s="1"/>
      <c r="Y216" s="1"/>
      <c r="Z216" s="1"/>
    </row>
    <row r="217" spans="1:26" ht="15.75" customHeight="1" x14ac:dyDescent="0.2">
      <c r="A217" s="1"/>
      <c r="B217" s="2"/>
      <c r="C217" s="1"/>
      <c r="D217" s="1"/>
      <c r="E217" s="1"/>
      <c r="F217" s="1"/>
      <c r="G217" s="1"/>
      <c r="H217" s="1"/>
      <c r="I217" s="1"/>
      <c r="J217" s="1"/>
      <c r="K217" s="2"/>
      <c r="L217" s="1"/>
      <c r="M217" s="1"/>
      <c r="N217" s="1"/>
      <c r="O217" s="1"/>
      <c r="P217" s="1"/>
      <c r="Q217" s="1"/>
      <c r="R217" s="1"/>
      <c r="S217" s="1"/>
      <c r="T217" s="1"/>
      <c r="U217" s="1"/>
      <c r="V217" s="1"/>
      <c r="W217" s="1"/>
      <c r="X217" s="1"/>
      <c r="Y217" s="1"/>
      <c r="Z217" s="1"/>
    </row>
    <row r="218" spans="1:26" ht="15.75" customHeight="1" x14ac:dyDescent="0.2">
      <c r="A218" s="1"/>
      <c r="B218" s="2"/>
      <c r="C218" s="1"/>
      <c r="D218" s="1"/>
      <c r="E218" s="1"/>
      <c r="F218" s="1"/>
      <c r="G218" s="1"/>
      <c r="H218" s="1"/>
      <c r="I218" s="1"/>
      <c r="J218" s="1"/>
      <c r="K218" s="2"/>
      <c r="L218" s="1"/>
      <c r="M218" s="1"/>
      <c r="N218" s="1"/>
      <c r="O218" s="1"/>
      <c r="P218" s="1"/>
      <c r="Q218" s="1"/>
      <c r="R218" s="1"/>
      <c r="S218" s="1"/>
      <c r="T218" s="1"/>
      <c r="U218" s="1"/>
      <c r="V218" s="1"/>
      <c r="W218" s="1"/>
      <c r="X218" s="1"/>
      <c r="Y218" s="1"/>
      <c r="Z218" s="1"/>
    </row>
    <row r="219" spans="1:26" ht="15.75" customHeight="1" x14ac:dyDescent="0.2">
      <c r="A219" s="1"/>
      <c r="B219" s="2"/>
      <c r="C219" s="1"/>
      <c r="D219" s="1"/>
      <c r="E219" s="1"/>
      <c r="F219" s="1"/>
      <c r="G219" s="1"/>
      <c r="H219" s="1"/>
      <c r="I219" s="1"/>
      <c r="J219" s="1"/>
      <c r="K219" s="2"/>
      <c r="L219" s="1"/>
      <c r="M219" s="1"/>
      <c r="N219" s="1"/>
      <c r="O219" s="1"/>
      <c r="P219" s="1"/>
      <c r="Q219" s="1"/>
      <c r="R219" s="1"/>
      <c r="S219" s="1"/>
      <c r="T219" s="1"/>
      <c r="U219" s="1"/>
      <c r="V219" s="1"/>
      <c r="W219" s="1"/>
      <c r="X219" s="1"/>
      <c r="Y219" s="1"/>
      <c r="Z219" s="1"/>
    </row>
    <row r="220" spans="1:26" ht="15.75" customHeight="1" x14ac:dyDescent="0.2">
      <c r="A220" s="1"/>
      <c r="B220" s="2"/>
      <c r="C220" s="1"/>
      <c r="D220" s="1"/>
      <c r="E220" s="1"/>
      <c r="F220" s="1"/>
      <c r="G220" s="1"/>
      <c r="H220" s="1"/>
      <c r="I220" s="1"/>
      <c r="J220" s="1"/>
      <c r="K220" s="2"/>
      <c r="L220" s="1"/>
      <c r="M220" s="1"/>
      <c r="N220" s="1"/>
      <c r="O220" s="1"/>
      <c r="P220" s="1"/>
      <c r="Q220" s="1"/>
      <c r="R220" s="1"/>
      <c r="S220" s="1"/>
      <c r="T220" s="1"/>
      <c r="U220" s="1"/>
      <c r="V220" s="1"/>
      <c r="W220" s="1"/>
      <c r="X220" s="1"/>
      <c r="Y220" s="1"/>
      <c r="Z220" s="1"/>
    </row>
    <row r="221" spans="1:26" ht="15.75" customHeight="1" x14ac:dyDescent="0.2">
      <c r="A221" s="1"/>
      <c r="B221" s="2"/>
      <c r="C221" s="1"/>
      <c r="D221" s="1"/>
      <c r="E221" s="1"/>
      <c r="F221" s="1"/>
      <c r="G221" s="1"/>
      <c r="H221" s="1"/>
      <c r="I221" s="1"/>
      <c r="J221" s="1"/>
      <c r="K221" s="2"/>
      <c r="L221" s="1"/>
      <c r="M221" s="1"/>
      <c r="N221" s="1"/>
      <c r="O221" s="1"/>
      <c r="P221" s="1"/>
      <c r="Q221" s="1"/>
      <c r="R221" s="1"/>
      <c r="S221" s="1"/>
      <c r="T221" s="1"/>
      <c r="U221" s="1"/>
      <c r="V221" s="1"/>
      <c r="W221" s="1"/>
      <c r="X221" s="1"/>
      <c r="Y221" s="1"/>
      <c r="Z221" s="1"/>
    </row>
    <row r="222" spans="1:26" ht="15.75" customHeight="1" x14ac:dyDescent="0.2">
      <c r="A222" s="1"/>
      <c r="B222" s="2"/>
      <c r="C222" s="1"/>
      <c r="D222" s="1"/>
      <c r="E222" s="1"/>
      <c r="F222" s="1"/>
      <c r="G222" s="1"/>
      <c r="H222" s="1"/>
      <c r="I222" s="1"/>
      <c r="J222" s="1"/>
      <c r="K222" s="2"/>
      <c r="L222" s="1"/>
      <c r="M222" s="1"/>
      <c r="N222" s="1"/>
      <c r="O222" s="1"/>
      <c r="P222" s="1"/>
      <c r="Q222" s="1"/>
      <c r="R222" s="1"/>
      <c r="S222" s="1"/>
      <c r="T222" s="1"/>
      <c r="U222" s="1"/>
      <c r="V222" s="1"/>
      <c r="W222" s="1"/>
      <c r="X222" s="1"/>
      <c r="Y222" s="1"/>
      <c r="Z222" s="1"/>
    </row>
    <row r="223" spans="1:26" ht="15.75" customHeight="1" x14ac:dyDescent="0.2">
      <c r="A223" s="1"/>
      <c r="B223" s="2"/>
      <c r="C223" s="1"/>
      <c r="D223" s="1"/>
      <c r="E223" s="1"/>
      <c r="F223" s="1"/>
      <c r="G223" s="1"/>
      <c r="H223" s="1"/>
      <c r="I223" s="1"/>
      <c r="J223" s="1"/>
      <c r="K223" s="2"/>
      <c r="L223" s="1"/>
      <c r="M223" s="1"/>
      <c r="N223" s="1"/>
      <c r="O223" s="1"/>
      <c r="P223" s="1"/>
      <c r="Q223" s="1"/>
      <c r="R223" s="1"/>
      <c r="S223" s="1"/>
      <c r="T223" s="1"/>
      <c r="U223" s="1"/>
      <c r="V223" s="1"/>
      <c r="W223" s="1"/>
      <c r="X223" s="1"/>
      <c r="Y223" s="1"/>
      <c r="Z223" s="1"/>
    </row>
    <row r="224" spans="1:26" ht="15.75" customHeight="1" x14ac:dyDescent="0.2">
      <c r="A224" s="1"/>
      <c r="B224" s="2"/>
      <c r="C224" s="1"/>
      <c r="D224" s="1"/>
      <c r="E224" s="1"/>
      <c r="F224" s="1"/>
      <c r="G224" s="1"/>
      <c r="H224" s="1"/>
      <c r="I224" s="1"/>
      <c r="J224" s="1"/>
      <c r="K224" s="2"/>
      <c r="L224" s="1"/>
      <c r="M224" s="1"/>
      <c r="N224" s="1"/>
      <c r="O224" s="1"/>
      <c r="P224" s="1"/>
      <c r="Q224" s="1"/>
      <c r="R224" s="1"/>
      <c r="S224" s="1"/>
      <c r="T224" s="1"/>
      <c r="U224" s="1"/>
      <c r="V224" s="1"/>
      <c r="W224" s="1"/>
      <c r="X224" s="1"/>
      <c r="Y224" s="1"/>
      <c r="Z224" s="1"/>
    </row>
    <row r="225" spans="1:26" ht="15.75" customHeight="1" x14ac:dyDescent="0.2">
      <c r="A225" s="1"/>
      <c r="B225" s="2"/>
      <c r="C225" s="1"/>
      <c r="D225" s="1"/>
      <c r="E225" s="1"/>
      <c r="F225" s="1"/>
      <c r="G225" s="1"/>
      <c r="H225" s="1"/>
      <c r="I225" s="1"/>
      <c r="J225" s="1"/>
      <c r="K225" s="2"/>
      <c r="L225" s="1"/>
      <c r="M225" s="1"/>
      <c r="N225" s="1"/>
      <c r="O225" s="1"/>
      <c r="P225" s="1"/>
      <c r="Q225" s="1"/>
      <c r="R225" s="1"/>
      <c r="S225" s="1"/>
      <c r="T225" s="1"/>
      <c r="U225" s="1"/>
      <c r="V225" s="1"/>
      <c r="W225" s="1"/>
      <c r="X225" s="1"/>
      <c r="Y225" s="1"/>
      <c r="Z225" s="1"/>
    </row>
    <row r="226" spans="1:26" ht="15.75" customHeight="1" x14ac:dyDescent="0.2">
      <c r="A226" s="1"/>
      <c r="B226" s="2"/>
      <c r="C226" s="1"/>
      <c r="D226" s="1"/>
      <c r="E226" s="1"/>
      <c r="F226" s="1"/>
      <c r="G226" s="1"/>
      <c r="H226" s="1"/>
      <c r="I226" s="1"/>
      <c r="J226" s="1"/>
      <c r="K226" s="2"/>
      <c r="L226" s="1"/>
      <c r="M226" s="1"/>
      <c r="N226" s="1"/>
      <c r="O226" s="1"/>
      <c r="P226" s="1"/>
      <c r="Q226" s="1"/>
      <c r="R226" s="1"/>
      <c r="S226" s="1"/>
      <c r="T226" s="1"/>
      <c r="U226" s="1"/>
      <c r="V226" s="1"/>
      <c r="W226" s="1"/>
      <c r="X226" s="1"/>
      <c r="Y226" s="1"/>
      <c r="Z226" s="1"/>
    </row>
    <row r="227" spans="1:26" ht="15.75" customHeight="1" x14ac:dyDescent="0.2">
      <c r="A227" s="1"/>
      <c r="B227" s="2"/>
      <c r="C227" s="1"/>
      <c r="D227" s="1"/>
      <c r="E227" s="1"/>
      <c r="F227" s="1"/>
      <c r="G227" s="1"/>
      <c r="H227" s="1"/>
      <c r="I227" s="1"/>
      <c r="J227" s="1"/>
      <c r="K227" s="2"/>
      <c r="L227" s="1"/>
      <c r="M227" s="1"/>
      <c r="N227" s="1"/>
      <c r="O227" s="1"/>
      <c r="P227" s="1"/>
      <c r="Q227" s="1"/>
      <c r="R227" s="1"/>
      <c r="S227" s="1"/>
      <c r="T227" s="1"/>
      <c r="U227" s="1"/>
      <c r="V227" s="1"/>
      <c r="W227" s="1"/>
      <c r="X227" s="1"/>
      <c r="Y227" s="1"/>
      <c r="Z227" s="1"/>
    </row>
    <row r="228" spans="1:26" ht="15.75" customHeight="1" x14ac:dyDescent="0.2">
      <c r="A228" s="1"/>
      <c r="B228" s="2"/>
      <c r="C228" s="1"/>
      <c r="D228" s="1"/>
      <c r="E228" s="1"/>
      <c r="F228" s="1"/>
      <c r="G228" s="1"/>
      <c r="H228" s="1"/>
      <c r="I228" s="1"/>
      <c r="J228" s="1"/>
      <c r="K228" s="2"/>
      <c r="L228" s="1"/>
      <c r="M228" s="1"/>
      <c r="N228" s="1"/>
      <c r="O228" s="1"/>
      <c r="P228" s="1"/>
      <c r="Q228" s="1"/>
      <c r="R228" s="1"/>
      <c r="S228" s="1"/>
      <c r="T228" s="1"/>
      <c r="U228" s="1"/>
      <c r="V228" s="1"/>
      <c r="W228" s="1"/>
      <c r="X228" s="1"/>
      <c r="Y228" s="1"/>
      <c r="Z228" s="1"/>
    </row>
    <row r="229" spans="1:26" ht="15.75" customHeight="1" x14ac:dyDescent="0.2">
      <c r="A229" s="1"/>
      <c r="B229" s="2"/>
      <c r="C229" s="1"/>
      <c r="D229" s="1"/>
      <c r="E229" s="1"/>
      <c r="F229" s="1"/>
      <c r="G229" s="1"/>
      <c r="H229" s="1"/>
      <c r="I229" s="1"/>
      <c r="J229" s="1"/>
      <c r="K229" s="2"/>
      <c r="L229" s="1"/>
      <c r="M229" s="1"/>
      <c r="N229" s="1"/>
      <c r="O229" s="1"/>
      <c r="P229" s="1"/>
      <c r="Q229" s="1"/>
      <c r="R229" s="1"/>
      <c r="S229" s="1"/>
      <c r="T229" s="1"/>
      <c r="U229" s="1"/>
      <c r="V229" s="1"/>
      <c r="W229" s="1"/>
      <c r="X229" s="1"/>
      <c r="Y229" s="1"/>
      <c r="Z229" s="1"/>
    </row>
    <row r="230" spans="1:26" ht="15.75" customHeight="1" x14ac:dyDescent="0.2">
      <c r="A230" s="1"/>
      <c r="B230" s="2"/>
      <c r="C230" s="1"/>
      <c r="D230" s="1"/>
      <c r="E230" s="1"/>
      <c r="F230" s="1"/>
      <c r="G230" s="1"/>
      <c r="H230" s="1"/>
      <c r="I230" s="1"/>
      <c r="J230" s="1"/>
      <c r="K230" s="2"/>
      <c r="L230" s="1"/>
      <c r="M230" s="1"/>
      <c r="N230" s="1"/>
      <c r="O230" s="1"/>
      <c r="P230" s="1"/>
      <c r="Q230" s="1"/>
      <c r="R230" s="1"/>
      <c r="S230" s="1"/>
      <c r="T230" s="1"/>
      <c r="U230" s="1"/>
      <c r="V230" s="1"/>
      <c r="W230" s="1"/>
      <c r="X230" s="1"/>
      <c r="Y230" s="1"/>
      <c r="Z230" s="1"/>
    </row>
    <row r="231" spans="1:26" ht="15.75" customHeight="1" x14ac:dyDescent="0.2">
      <c r="A231" s="1"/>
      <c r="B231" s="2"/>
      <c r="C231" s="1"/>
      <c r="D231" s="1"/>
      <c r="E231" s="1"/>
      <c r="F231" s="1"/>
      <c r="G231" s="1"/>
      <c r="H231" s="1"/>
      <c r="I231" s="1"/>
      <c r="J231" s="1"/>
      <c r="K231" s="2"/>
      <c r="L231" s="1"/>
      <c r="M231" s="1"/>
      <c r="N231" s="1"/>
      <c r="O231" s="1"/>
      <c r="P231" s="1"/>
      <c r="Q231" s="1"/>
      <c r="R231" s="1"/>
      <c r="S231" s="1"/>
      <c r="T231" s="1"/>
      <c r="U231" s="1"/>
      <c r="V231" s="1"/>
      <c r="W231" s="1"/>
      <c r="X231" s="1"/>
      <c r="Y231" s="1"/>
      <c r="Z231" s="1"/>
    </row>
    <row r="232" spans="1:26" ht="15.75" customHeight="1" x14ac:dyDescent="0.2">
      <c r="A232" s="1"/>
      <c r="B232" s="2"/>
      <c r="C232" s="1"/>
      <c r="D232" s="1"/>
      <c r="E232" s="1"/>
      <c r="F232" s="1"/>
      <c r="G232" s="1"/>
      <c r="H232" s="1"/>
      <c r="I232" s="1"/>
      <c r="J232" s="1"/>
      <c r="K232" s="2"/>
      <c r="L232" s="1"/>
      <c r="M232" s="1"/>
      <c r="N232" s="1"/>
      <c r="O232" s="1"/>
      <c r="P232" s="1"/>
      <c r="Q232" s="1"/>
      <c r="R232" s="1"/>
      <c r="S232" s="1"/>
      <c r="T232" s="1"/>
      <c r="U232" s="1"/>
      <c r="V232" s="1"/>
      <c r="W232" s="1"/>
      <c r="X232" s="1"/>
      <c r="Y232" s="1"/>
      <c r="Z232" s="1"/>
    </row>
    <row r="233" spans="1:26" ht="15.75" customHeight="1" x14ac:dyDescent="0.2">
      <c r="A233" s="1"/>
      <c r="B233" s="2"/>
      <c r="C233" s="1"/>
      <c r="D233" s="1"/>
      <c r="E233" s="1"/>
      <c r="F233" s="1"/>
      <c r="G233" s="1"/>
      <c r="H233" s="1"/>
      <c r="I233" s="1"/>
      <c r="J233" s="1"/>
      <c r="K233" s="2"/>
      <c r="L233" s="1"/>
      <c r="M233" s="1"/>
      <c r="N233" s="1"/>
      <c r="O233" s="1"/>
      <c r="P233" s="1"/>
      <c r="Q233" s="1"/>
      <c r="R233" s="1"/>
      <c r="S233" s="1"/>
      <c r="T233" s="1"/>
      <c r="U233" s="1"/>
      <c r="V233" s="1"/>
      <c r="W233" s="1"/>
      <c r="X233" s="1"/>
      <c r="Y233" s="1"/>
      <c r="Z233" s="1"/>
    </row>
    <row r="234" spans="1:26" ht="15.75" customHeight="1" x14ac:dyDescent="0.2">
      <c r="A234" s="1"/>
      <c r="B234" s="2"/>
      <c r="C234" s="1"/>
      <c r="D234" s="1"/>
      <c r="E234" s="1"/>
      <c r="F234" s="1"/>
      <c r="G234" s="1"/>
      <c r="H234" s="1"/>
      <c r="I234" s="1"/>
      <c r="J234" s="1"/>
      <c r="K234" s="2"/>
      <c r="L234" s="1"/>
      <c r="M234" s="1"/>
      <c r="N234" s="1"/>
      <c r="O234" s="1"/>
      <c r="P234" s="1"/>
      <c r="Q234" s="1"/>
      <c r="R234" s="1"/>
      <c r="S234" s="1"/>
      <c r="T234" s="1"/>
      <c r="U234" s="1"/>
      <c r="V234" s="1"/>
      <c r="W234" s="1"/>
      <c r="X234" s="1"/>
      <c r="Y234" s="1"/>
      <c r="Z234" s="1"/>
    </row>
    <row r="235" spans="1:26" ht="15.75" customHeight="1" x14ac:dyDescent="0.2">
      <c r="A235" s="1"/>
      <c r="B235" s="2"/>
      <c r="C235" s="1"/>
      <c r="D235" s="1"/>
      <c r="E235" s="1"/>
      <c r="F235" s="1"/>
      <c r="G235" s="1"/>
      <c r="H235" s="1"/>
      <c r="I235" s="1"/>
      <c r="J235" s="1"/>
      <c r="K235" s="2"/>
      <c r="L235" s="1"/>
      <c r="M235" s="1"/>
      <c r="N235" s="1"/>
      <c r="O235" s="1"/>
      <c r="P235" s="1"/>
      <c r="Q235" s="1"/>
      <c r="R235" s="1"/>
      <c r="S235" s="1"/>
      <c r="T235" s="1"/>
      <c r="U235" s="1"/>
      <c r="V235" s="1"/>
      <c r="W235" s="1"/>
      <c r="X235" s="1"/>
      <c r="Y235" s="1"/>
      <c r="Z235" s="1"/>
    </row>
    <row r="236" spans="1:26" ht="15.75" customHeight="1" x14ac:dyDescent="0.2">
      <c r="A236" s="1"/>
      <c r="B236" s="2"/>
      <c r="C236" s="1"/>
      <c r="D236" s="1"/>
      <c r="E236" s="1"/>
      <c r="F236" s="1"/>
      <c r="G236" s="1"/>
      <c r="H236" s="1"/>
      <c r="I236" s="1"/>
      <c r="J236" s="1"/>
      <c r="K236" s="2"/>
      <c r="L236" s="1"/>
      <c r="M236" s="1"/>
      <c r="N236" s="1"/>
      <c r="O236" s="1"/>
      <c r="P236" s="1"/>
      <c r="Q236" s="1"/>
      <c r="R236" s="1"/>
      <c r="S236" s="1"/>
      <c r="T236" s="1"/>
      <c r="U236" s="1"/>
      <c r="V236" s="1"/>
      <c r="W236" s="1"/>
      <c r="X236" s="1"/>
      <c r="Y236" s="1"/>
      <c r="Z236" s="1"/>
    </row>
    <row r="237" spans="1:26" ht="15.75" customHeight="1" x14ac:dyDescent="0.2">
      <c r="A237" s="1"/>
      <c r="B237" s="2"/>
      <c r="C237" s="1"/>
      <c r="D237" s="1"/>
      <c r="E237" s="1"/>
      <c r="F237" s="1"/>
      <c r="G237" s="1"/>
      <c r="H237" s="1"/>
      <c r="I237" s="1"/>
      <c r="J237" s="1"/>
      <c r="K237" s="2"/>
      <c r="L237" s="1"/>
      <c r="M237" s="1"/>
      <c r="N237" s="1"/>
      <c r="O237" s="1"/>
      <c r="P237" s="1"/>
      <c r="Q237" s="1"/>
      <c r="R237" s="1"/>
      <c r="S237" s="1"/>
      <c r="T237" s="1"/>
      <c r="U237" s="1"/>
      <c r="V237" s="1"/>
      <c r="W237" s="1"/>
      <c r="X237" s="1"/>
      <c r="Y237" s="1"/>
      <c r="Z237" s="1"/>
    </row>
    <row r="238" spans="1:26" ht="15.75" customHeight="1" x14ac:dyDescent="0.2">
      <c r="A238" s="1"/>
      <c r="B238" s="2"/>
      <c r="C238" s="1"/>
      <c r="D238" s="1"/>
      <c r="E238" s="1"/>
      <c r="F238" s="1"/>
      <c r="G238" s="1"/>
      <c r="H238" s="1"/>
      <c r="I238" s="1"/>
      <c r="J238" s="1"/>
      <c r="K238" s="2"/>
      <c r="L238" s="1"/>
      <c r="M238" s="1"/>
      <c r="N238" s="1"/>
      <c r="O238" s="1"/>
      <c r="P238" s="1"/>
      <c r="Q238" s="1"/>
      <c r="R238" s="1"/>
      <c r="S238" s="1"/>
      <c r="T238" s="1"/>
      <c r="U238" s="1"/>
      <c r="V238" s="1"/>
      <c r="W238" s="1"/>
      <c r="X238" s="1"/>
      <c r="Y238" s="1"/>
      <c r="Z238" s="1"/>
    </row>
    <row r="239" spans="1:26" ht="15.75" customHeight="1" x14ac:dyDescent="0.2">
      <c r="A239" s="1"/>
      <c r="B239" s="2"/>
      <c r="C239" s="1"/>
      <c r="D239" s="1"/>
      <c r="E239" s="1"/>
      <c r="F239" s="1"/>
      <c r="G239" s="1"/>
      <c r="H239" s="1"/>
      <c r="I239" s="1"/>
      <c r="J239" s="1"/>
      <c r="K239" s="2"/>
      <c r="L239" s="1"/>
      <c r="M239" s="1"/>
      <c r="N239" s="1"/>
      <c r="O239" s="1"/>
      <c r="P239" s="1"/>
      <c r="Q239" s="1"/>
      <c r="R239" s="1"/>
      <c r="S239" s="1"/>
      <c r="T239" s="1"/>
      <c r="U239" s="1"/>
      <c r="V239" s="1"/>
      <c r="W239" s="1"/>
      <c r="X239" s="1"/>
      <c r="Y239" s="1"/>
      <c r="Z239" s="1"/>
    </row>
    <row r="240" spans="1:26" ht="15.75" customHeight="1" x14ac:dyDescent="0.2">
      <c r="A240" s="1"/>
      <c r="B240" s="2"/>
      <c r="C240" s="1"/>
      <c r="D240" s="1"/>
      <c r="E240" s="1"/>
      <c r="F240" s="1"/>
      <c r="G240" s="1"/>
      <c r="H240" s="1"/>
      <c r="I240" s="1"/>
      <c r="J240" s="1"/>
      <c r="K240" s="2"/>
      <c r="L240" s="1"/>
      <c r="M240" s="1"/>
      <c r="N240" s="1"/>
      <c r="O240" s="1"/>
      <c r="P240" s="1"/>
      <c r="Q240" s="1"/>
      <c r="R240" s="1"/>
      <c r="S240" s="1"/>
      <c r="T240" s="1"/>
      <c r="U240" s="1"/>
      <c r="V240" s="1"/>
      <c r="W240" s="1"/>
      <c r="X240" s="1"/>
      <c r="Y240" s="1"/>
      <c r="Z240" s="1"/>
    </row>
    <row r="241" spans="1:26" ht="15.75" customHeight="1" x14ac:dyDescent="0.2">
      <c r="A241" s="1"/>
      <c r="B241" s="2"/>
      <c r="C241" s="1"/>
      <c r="D241" s="1"/>
      <c r="E241" s="1"/>
      <c r="F241" s="1"/>
      <c r="G241" s="1"/>
      <c r="H241" s="1"/>
      <c r="I241" s="1"/>
      <c r="J241" s="1"/>
      <c r="K241" s="2"/>
      <c r="L241" s="1"/>
      <c r="M241" s="1"/>
      <c r="N241" s="1"/>
      <c r="O241" s="1"/>
      <c r="P241" s="1"/>
      <c r="Q241" s="1"/>
      <c r="R241" s="1"/>
      <c r="S241" s="1"/>
      <c r="T241" s="1"/>
      <c r="U241" s="1"/>
      <c r="V241" s="1"/>
      <c r="W241" s="1"/>
      <c r="X241" s="1"/>
      <c r="Y241" s="1"/>
      <c r="Z241" s="1"/>
    </row>
    <row r="242" spans="1:26" ht="15.75" customHeight="1" x14ac:dyDescent="0.2">
      <c r="A242" s="1"/>
      <c r="B242" s="2"/>
      <c r="C242" s="1"/>
      <c r="D242" s="1"/>
      <c r="E242" s="1"/>
      <c r="F242" s="1"/>
      <c r="G242" s="1"/>
      <c r="H242" s="1"/>
      <c r="I242" s="1"/>
      <c r="J242" s="1"/>
      <c r="K242" s="2"/>
      <c r="L242" s="1"/>
      <c r="M242" s="1"/>
      <c r="N242" s="1"/>
      <c r="O242" s="1"/>
      <c r="P242" s="1"/>
      <c r="Q242" s="1"/>
      <c r="R242" s="1"/>
      <c r="S242" s="1"/>
      <c r="T242" s="1"/>
      <c r="U242" s="1"/>
      <c r="V242" s="1"/>
      <c r="W242" s="1"/>
      <c r="X242" s="1"/>
      <c r="Y242" s="1"/>
      <c r="Z242" s="1"/>
    </row>
    <row r="243" spans="1:26" ht="15.75" customHeight="1" x14ac:dyDescent="0.2">
      <c r="A243" s="1"/>
      <c r="B243" s="2"/>
      <c r="C243" s="1"/>
      <c r="D243" s="1"/>
      <c r="E243" s="1"/>
      <c r="F243" s="1"/>
      <c r="G243" s="1"/>
      <c r="H243" s="1"/>
      <c r="I243" s="1"/>
      <c r="J243" s="1"/>
      <c r="K243" s="2"/>
      <c r="L243" s="1"/>
      <c r="M243" s="1"/>
      <c r="N243" s="1"/>
      <c r="O243" s="1"/>
      <c r="P243" s="1"/>
      <c r="Q243" s="1"/>
      <c r="R243" s="1"/>
      <c r="S243" s="1"/>
      <c r="T243" s="1"/>
      <c r="U243" s="1"/>
      <c r="V243" s="1"/>
      <c r="W243" s="1"/>
      <c r="X243" s="1"/>
      <c r="Y243" s="1"/>
      <c r="Z243" s="1"/>
    </row>
    <row r="244" spans="1:26" ht="15.75" customHeight="1" x14ac:dyDescent="0.2">
      <c r="A244" s="1"/>
      <c r="B244" s="2"/>
      <c r="C244" s="1"/>
      <c r="D244" s="1"/>
      <c r="E244" s="1"/>
      <c r="F244" s="1"/>
      <c r="G244" s="1"/>
      <c r="H244" s="1"/>
      <c r="I244" s="1"/>
      <c r="J244" s="1"/>
      <c r="K244" s="2"/>
      <c r="L244" s="1"/>
      <c r="M244" s="1"/>
      <c r="N244" s="1"/>
      <c r="O244" s="1"/>
      <c r="P244" s="1"/>
      <c r="Q244" s="1"/>
      <c r="R244" s="1"/>
      <c r="S244" s="1"/>
      <c r="T244" s="1"/>
      <c r="U244" s="1"/>
      <c r="V244" s="1"/>
      <c r="W244" s="1"/>
      <c r="X244" s="1"/>
      <c r="Y244" s="1"/>
      <c r="Z244" s="1"/>
    </row>
    <row r="245" spans="1:26" ht="15.75" customHeight="1" x14ac:dyDescent="0.2">
      <c r="A245" s="1"/>
      <c r="B245" s="2"/>
      <c r="C245" s="1"/>
      <c r="D245" s="1"/>
      <c r="E245" s="1"/>
      <c r="F245" s="1"/>
      <c r="G245" s="1"/>
      <c r="H245" s="1"/>
      <c r="I245" s="1"/>
      <c r="J245" s="1"/>
      <c r="K245" s="2"/>
      <c r="L245" s="1"/>
      <c r="M245" s="1"/>
      <c r="N245" s="1"/>
      <c r="O245" s="1"/>
      <c r="P245" s="1"/>
      <c r="Q245" s="1"/>
      <c r="R245" s="1"/>
      <c r="S245" s="1"/>
      <c r="T245" s="1"/>
      <c r="U245" s="1"/>
      <c r="V245" s="1"/>
      <c r="W245" s="1"/>
      <c r="X245" s="1"/>
      <c r="Y245" s="1"/>
      <c r="Z245" s="1"/>
    </row>
    <row r="246" spans="1:26" ht="15.75" customHeight="1" x14ac:dyDescent="0.2">
      <c r="A246" s="1"/>
      <c r="B246" s="2"/>
      <c r="C246" s="1"/>
      <c r="D246" s="1"/>
      <c r="E246" s="1"/>
      <c r="F246" s="1"/>
      <c r="G246" s="1"/>
      <c r="H246" s="1"/>
      <c r="I246" s="1"/>
      <c r="J246" s="1"/>
      <c r="K246" s="2"/>
      <c r="L246" s="1"/>
      <c r="M246" s="1"/>
      <c r="N246" s="1"/>
      <c r="O246" s="1"/>
      <c r="P246" s="1"/>
      <c r="Q246" s="1"/>
      <c r="R246" s="1"/>
      <c r="S246" s="1"/>
      <c r="T246" s="1"/>
      <c r="U246" s="1"/>
      <c r="V246" s="1"/>
      <c r="W246" s="1"/>
      <c r="X246" s="1"/>
      <c r="Y246" s="1"/>
      <c r="Z246" s="1"/>
    </row>
    <row r="247" spans="1:26" ht="15.75" customHeight="1" x14ac:dyDescent="0.2">
      <c r="A247" s="1"/>
      <c r="B247" s="2"/>
      <c r="C247" s="1"/>
      <c r="D247" s="1"/>
      <c r="E247" s="1"/>
      <c r="F247" s="1"/>
      <c r="G247" s="1"/>
      <c r="H247" s="1"/>
      <c r="I247" s="1"/>
      <c r="J247" s="1"/>
      <c r="K247" s="2"/>
      <c r="L247" s="1"/>
      <c r="M247" s="1"/>
      <c r="N247" s="1"/>
      <c r="O247" s="1"/>
      <c r="P247" s="1"/>
      <c r="Q247" s="1"/>
      <c r="R247" s="1"/>
      <c r="S247" s="1"/>
      <c r="T247" s="1"/>
      <c r="U247" s="1"/>
      <c r="V247" s="1"/>
      <c r="W247" s="1"/>
      <c r="X247" s="1"/>
      <c r="Y247" s="1"/>
      <c r="Z247" s="1"/>
    </row>
    <row r="248" spans="1:26" ht="15.75" customHeight="1" x14ac:dyDescent="0.2">
      <c r="A248" s="1"/>
      <c r="B248" s="2"/>
      <c r="C248" s="1"/>
      <c r="D248" s="1"/>
      <c r="E248" s="1"/>
      <c r="F248" s="1"/>
      <c r="G248" s="1"/>
      <c r="H248" s="1"/>
      <c r="I248" s="1"/>
      <c r="J248" s="1"/>
      <c r="K248" s="2"/>
      <c r="L248" s="1"/>
      <c r="M248" s="1"/>
      <c r="N248" s="1"/>
      <c r="O248" s="1"/>
      <c r="P248" s="1"/>
      <c r="Q248" s="1"/>
      <c r="R248" s="1"/>
      <c r="S248" s="1"/>
      <c r="T248" s="1"/>
      <c r="U248" s="1"/>
      <c r="V248" s="1"/>
      <c r="W248" s="1"/>
      <c r="X248" s="1"/>
      <c r="Y248" s="1"/>
      <c r="Z248" s="1"/>
    </row>
    <row r="249" spans="1:26" ht="15.75" customHeight="1" x14ac:dyDescent="0.2">
      <c r="A249" s="1"/>
      <c r="B249" s="2"/>
      <c r="C249" s="1"/>
      <c r="D249" s="1"/>
      <c r="E249" s="1"/>
      <c r="F249" s="1"/>
      <c r="G249" s="1"/>
      <c r="H249" s="1"/>
      <c r="I249" s="1"/>
      <c r="J249" s="1"/>
      <c r="K249" s="2"/>
      <c r="L249" s="1"/>
      <c r="M249" s="1"/>
      <c r="N249" s="1"/>
      <c r="O249" s="1"/>
      <c r="P249" s="1"/>
      <c r="Q249" s="1"/>
      <c r="R249" s="1"/>
      <c r="S249" s="1"/>
      <c r="T249" s="1"/>
      <c r="U249" s="1"/>
      <c r="V249" s="1"/>
      <c r="W249" s="1"/>
      <c r="X249" s="1"/>
      <c r="Y249" s="1"/>
      <c r="Z249" s="1"/>
    </row>
    <row r="250" spans="1:26" ht="15.75" customHeight="1" x14ac:dyDescent="0.2">
      <c r="A250" s="1"/>
      <c r="B250" s="2"/>
      <c r="C250" s="1"/>
      <c r="D250" s="1"/>
      <c r="E250" s="1"/>
      <c r="F250" s="1"/>
      <c r="G250" s="1"/>
      <c r="H250" s="1"/>
      <c r="I250" s="1"/>
      <c r="J250" s="1"/>
      <c r="K250" s="2"/>
      <c r="L250" s="1"/>
      <c r="M250" s="1"/>
      <c r="N250" s="1"/>
      <c r="O250" s="1"/>
      <c r="P250" s="1"/>
      <c r="Q250" s="1"/>
      <c r="R250" s="1"/>
      <c r="S250" s="1"/>
      <c r="T250" s="1"/>
      <c r="U250" s="1"/>
      <c r="V250" s="1"/>
      <c r="W250" s="1"/>
      <c r="X250" s="1"/>
      <c r="Y250" s="1"/>
      <c r="Z250" s="1"/>
    </row>
    <row r="251" spans="1:26" ht="15.75" customHeight="1" x14ac:dyDescent="0.2">
      <c r="B251" s="5"/>
      <c r="K251" s="5"/>
    </row>
    <row r="252" spans="1:26" ht="15.75" customHeight="1" x14ac:dyDescent="0.2">
      <c r="B252" s="5"/>
      <c r="K252" s="5"/>
    </row>
    <row r="253" spans="1:26" ht="15.75" customHeight="1" x14ac:dyDescent="0.2">
      <c r="B253" s="5"/>
      <c r="K253" s="5"/>
    </row>
    <row r="254" spans="1:26" ht="15.75" customHeight="1" x14ac:dyDescent="0.2">
      <c r="B254" s="5"/>
      <c r="K254" s="5"/>
    </row>
    <row r="255" spans="1:26" ht="15.75" customHeight="1" x14ac:dyDescent="0.2">
      <c r="B255" s="5"/>
      <c r="K255" s="5"/>
    </row>
    <row r="256" spans="1:26" ht="15.75" customHeight="1" x14ac:dyDescent="0.2">
      <c r="B256" s="5"/>
      <c r="K256" s="5"/>
    </row>
    <row r="257" spans="2:11" ht="15.75" customHeight="1" x14ac:dyDescent="0.2">
      <c r="B257" s="5"/>
      <c r="K257" s="5"/>
    </row>
    <row r="258" spans="2:11" ht="15.75" customHeight="1" x14ac:dyDescent="0.2">
      <c r="B258" s="5"/>
      <c r="K258" s="5"/>
    </row>
    <row r="259" spans="2:11" ht="15.75" customHeight="1" x14ac:dyDescent="0.2">
      <c r="B259" s="5"/>
      <c r="K259" s="5"/>
    </row>
    <row r="260" spans="2:11" ht="15.75" customHeight="1" x14ac:dyDescent="0.2">
      <c r="B260" s="5"/>
      <c r="K260" s="5"/>
    </row>
    <row r="261" spans="2:11" ht="15.75" customHeight="1" x14ac:dyDescent="0.2">
      <c r="B261" s="5"/>
      <c r="K261" s="5"/>
    </row>
    <row r="262" spans="2:11" ht="15.75" customHeight="1" x14ac:dyDescent="0.2">
      <c r="B262" s="5"/>
      <c r="K262" s="5"/>
    </row>
    <row r="263" spans="2:11" ht="15.75" customHeight="1" x14ac:dyDescent="0.2">
      <c r="B263" s="5"/>
      <c r="K263" s="5"/>
    </row>
    <row r="264" spans="2:11" ht="15.75" customHeight="1" x14ac:dyDescent="0.2">
      <c r="B264" s="5"/>
      <c r="K264" s="5"/>
    </row>
    <row r="265" spans="2:11" ht="15.75" customHeight="1" x14ac:dyDescent="0.2">
      <c r="B265" s="5"/>
      <c r="K265" s="5"/>
    </row>
    <row r="266" spans="2:11" ht="15.75" customHeight="1" x14ac:dyDescent="0.2">
      <c r="B266" s="5"/>
      <c r="K266" s="5"/>
    </row>
    <row r="267" spans="2:11" ht="15.75" customHeight="1" x14ac:dyDescent="0.2">
      <c r="B267" s="5"/>
      <c r="K267" s="5"/>
    </row>
    <row r="268" spans="2:11" ht="15.75" customHeight="1" x14ac:dyDescent="0.2">
      <c r="B268" s="5"/>
      <c r="K268" s="5"/>
    </row>
    <row r="269" spans="2:11" ht="15.75" customHeight="1" x14ac:dyDescent="0.2">
      <c r="B269" s="5"/>
      <c r="K269" s="5"/>
    </row>
    <row r="270" spans="2:11" ht="15.75" customHeight="1" x14ac:dyDescent="0.2">
      <c r="B270" s="5"/>
      <c r="K270" s="5"/>
    </row>
    <row r="271" spans="2:11" ht="15.75" customHeight="1" x14ac:dyDescent="0.2">
      <c r="B271" s="5"/>
      <c r="K271" s="5"/>
    </row>
    <row r="272" spans="2:11" ht="15.75" customHeight="1" x14ac:dyDescent="0.2">
      <c r="B272" s="5"/>
      <c r="K272" s="5"/>
    </row>
    <row r="273" spans="2:11" ht="15.75" customHeight="1" x14ac:dyDescent="0.2">
      <c r="B273" s="5"/>
      <c r="K273" s="5"/>
    </row>
    <row r="274" spans="2:11" ht="15.75" customHeight="1" x14ac:dyDescent="0.2">
      <c r="B274" s="5"/>
      <c r="K274" s="5"/>
    </row>
    <row r="275" spans="2:11" ht="15.75" customHeight="1" x14ac:dyDescent="0.2">
      <c r="B275" s="5"/>
      <c r="K275" s="5"/>
    </row>
    <row r="276" spans="2:11" ht="15.75" customHeight="1" x14ac:dyDescent="0.2">
      <c r="B276" s="5"/>
      <c r="K276" s="5"/>
    </row>
    <row r="277" spans="2:11" ht="15.75" customHeight="1" x14ac:dyDescent="0.2">
      <c r="B277" s="5"/>
      <c r="K277" s="5"/>
    </row>
    <row r="278" spans="2:11" ht="15.75" customHeight="1" x14ac:dyDescent="0.2">
      <c r="B278" s="5"/>
      <c r="K278" s="5"/>
    </row>
    <row r="279" spans="2:11" ht="15.75" customHeight="1" x14ac:dyDescent="0.2">
      <c r="B279" s="5"/>
      <c r="K279" s="5"/>
    </row>
    <row r="280" spans="2:11" ht="15.75" customHeight="1" x14ac:dyDescent="0.2">
      <c r="B280" s="5"/>
      <c r="K280" s="5"/>
    </row>
    <row r="281" spans="2:11" ht="15.75" customHeight="1" x14ac:dyDescent="0.2">
      <c r="B281" s="5"/>
      <c r="K281" s="5"/>
    </row>
    <row r="282" spans="2:11" ht="15.75" customHeight="1" x14ac:dyDescent="0.2">
      <c r="B282" s="5"/>
      <c r="K282" s="5"/>
    </row>
    <row r="283" spans="2:11" ht="15.75" customHeight="1" x14ac:dyDescent="0.2">
      <c r="B283" s="5"/>
      <c r="K283" s="5"/>
    </row>
    <row r="284" spans="2:11" ht="15.75" customHeight="1" x14ac:dyDescent="0.2">
      <c r="B284" s="5"/>
      <c r="K284" s="5"/>
    </row>
    <row r="285" spans="2:11" ht="15.75" customHeight="1" x14ac:dyDescent="0.2">
      <c r="B285" s="5"/>
      <c r="K285" s="5"/>
    </row>
    <row r="286" spans="2:11" ht="15.75" customHeight="1" x14ac:dyDescent="0.2">
      <c r="B286" s="5"/>
      <c r="K286" s="5"/>
    </row>
    <row r="287" spans="2:11" ht="15.75" customHeight="1" x14ac:dyDescent="0.2">
      <c r="B287" s="5"/>
      <c r="K287" s="5"/>
    </row>
    <row r="288" spans="2:11" ht="15.75" customHeight="1" x14ac:dyDescent="0.2">
      <c r="B288" s="5"/>
      <c r="K288" s="5"/>
    </row>
    <row r="289" spans="2:11" ht="15.75" customHeight="1" x14ac:dyDescent="0.2">
      <c r="B289" s="5"/>
      <c r="K289" s="5"/>
    </row>
    <row r="290" spans="2:11" ht="15.75" customHeight="1" x14ac:dyDescent="0.2">
      <c r="B290" s="5"/>
      <c r="K290" s="5"/>
    </row>
    <row r="291" spans="2:11" ht="15.75" customHeight="1" x14ac:dyDescent="0.2">
      <c r="B291" s="5"/>
      <c r="K291" s="5"/>
    </row>
    <row r="292" spans="2:11" ht="15.75" customHeight="1" x14ac:dyDescent="0.2">
      <c r="B292" s="5"/>
      <c r="K292" s="5"/>
    </row>
    <row r="293" spans="2:11" ht="15.75" customHeight="1" x14ac:dyDescent="0.2">
      <c r="B293" s="5"/>
      <c r="K293" s="5"/>
    </row>
    <row r="294" spans="2:11" ht="15.75" customHeight="1" x14ac:dyDescent="0.2">
      <c r="B294" s="5"/>
      <c r="K294" s="5"/>
    </row>
    <row r="295" spans="2:11" ht="15.75" customHeight="1" x14ac:dyDescent="0.2">
      <c r="B295" s="5"/>
      <c r="K295" s="5"/>
    </row>
    <row r="296" spans="2:11" ht="15.75" customHeight="1" x14ac:dyDescent="0.2">
      <c r="B296" s="5"/>
      <c r="K296" s="5"/>
    </row>
    <row r="297" spans="2:11" ht="15.75" customHeight="1" x14ac:dyDescent="0.2">
      <c r="B297" s="5"/>
      <c r="K297" s="5"/>
    </row>
    <row r="298" spans="2:11" ht="15.75" customHeight="1" x14ac:dyDescent="0.2">
      <c r="B298" s="5"/>
      <c r="K298" s="5"/>
    </row>
    <row r="299" spans="2:11" ht="15.75" customHeight="1" x14ac:dyDescent="0.2">
      <c r="B299" s="5"/>
      <c r="K299" s="5"/>
    </row>
    <row r="300" spans="2:11" ht="15.75" customHeight="1" x14ac:dyDescent="0.2">
      <c r="B300" s="5"/>
      <c r="K300" s="5"/>
    </row>
    <row r="301" spans="2:11" ht="15.75" customHeight="1" x14ac:dyDescent="0.2">
      <c r="B301" s="5"/>
      <c r="K301" s="5"/>
    </row>
    <row r="302" spans="2:11" ht="15.75" customHeight="1" x14ac:dyDescent="0.2">
      <c r="B302" s="5"/>
      <c r="K302" s="5"/>
    </row>
    <row r="303" spans="2:11" ht="15.75" customHeight="1" x14ac:dyDescent="0.2">
      <c r="B303" s="5"/>
      <c r="K303" s="5"/>
    </row>
    <row r="304" spans="2:11" ht="15.75" customHeight="1" x14ac:dyDescent="0.2">
      <c r="B304" s="5"/>
      <c r="K304" s="5"/>
    </row>
    <row r="305" spans="2:11" ht="15.75" customHeight="1" x14ac:dyDescent="0.2">
      <c r="B305" s="5"/>
      <c r="K305" s="5"/>
    </row>
    <row r="306" spans="2:11" ht="15.75" customHeight="1" x14ac:dyDescent="0.2">
      <c r="B306" s="5"/>
      <c r="K306" s="5"/>
    </row>
    <row r="307" spans="2:11" ht="15.75" customHeight="1" x14ac:dyDescent="0.2">
      <c r="B307" s="5"/>
      <c r="K307" s="5"/>
    </row>
    <row r="308" spans="2:11" ht="15.75" customHeight="1" x14ac:dyDescent="0.2">
      <c r="B308" s="5"/>
      <c r="K308" s="5"/>
    </row>
    <row r="309" spans="2:11" ht="15.75" customHeight="1" x14ac:dyDescent="0.2">
      <c r="B309" s="5"/>
      <c r="K309" s="5"/>
    </row>
    <row r="310" spans="2:11" ht="15.75" customHeight="1" x14ac:dyDescent="0.2">
      <c r="B310" s="5"/>
      <c r="K310" s="5"/>
    </row>
    <row r="311" spans="2:11" ht="15.75" customHeight="1" x14ac:dyDescent="0.2">
      <c r="B311" s="5"/>
      <c r="K311" s="5"/>
    </row>
    <row r="312" spans="2:11" ht="15.75" customHeight="1" x14ac:dyDescent="0.2">
      <c r="B312" s="5"/>
      <c r="K312" s="5"/>
    </row>
    <row r="313" spans="2:11" ht="15.75" customHeight="1" x14ac:dyDescent="0.2">
      <c r="B313" s="5"/>
      <c r="K313" s="5"/>
    </row>
    <row r="314" spans="2:11" ht="15.75" customHeight="1" x14ac:dyDescent="0.2">
      <c r="B314" s="5"/>
      <c r="K314" s="5"/>
    </row>
    <row r="315" spans="2:11" ht="15.75" customHeight="1" x14ac:dyDescent="0.2">
      <c r="B315" s="5"/>
      <c r="K315" s="5"/>
    </row>
    <row r="316" spans="2:11" ht="15.75" customHeight="1" x14ac:dyDescent="0.2">
      <c r="B316" s="5"/>
      <c r="K316" s="5"/>
    </row>
    <row r="317" spans="2:11" ht="15.75" customHeight="1" x14ac:dyDescent="0.2">
      <c r="B317" s="5"/>
      <c r="K317" s="5"/>
    </row>
    <row r="318" spans="2:11" ht="15.75" customHeight="1" x14ac:dyDescent="0.2">
      <c r="B318" s="5"/>
      <c r="K318" s="5"/>
    </row>
    <row r="319" spans="2:11" ht="15.75" customHeight="1" x14ac:dyDescent="0.2">
      <c r="B319" s="5"/>
      <c r="K319" s="5"/>
    </row>
    <row r="320" spans="2:11" ht="15.75" customHeight="1" x14ac:dyDescent="0.2">
      <c r="B320" s="5"/>
      <c r="K320" s="5"/>
    </row>
    <row r="321" spans="2:11" ht="15.75" customHeight="1" x14ac:dyDescent="0.2">
      <c r="B321" s="5"/>
      <c r="K321" s="5"/>
    </row>
    <row r="322" spans="2:11" ht="15.75" customHeight="1" x14ac:dyDescent="0.2">
      <c r="B322" s="5"/>
      <c r="K322" s="5"/>
    </row>
    <row r="323" spans="2:11" ht="15.75" customHeight="1" x14ac:dyDescent="0.2">
      <c r="B323" s="5"/>
      <c r="K323" s="5"/>
    </row>
    <row r="324" spans="2:11" ht="15.75" customHeight="1" x14ac:dyDescent="0.2">
      <c r="B324" s="5"/>
      <c r="K324" s="5"/>
    </row>
    <row r="325" spans="2:11" ht="15.75" customHeight="1" x14ac:dyDescent="0.2">
      <c r="B325" s="5"/>
      <c r="K325" s="5"/>
    </row>
    <row r="326" spans="2:11" ht="15.75" customHeight="1" x14ac:dyDescent="0.2">
      <c r="B326" s="5"/>
      <c r="K326" s="5"/>
    </row>
    <row r="327" spans="2:11" ht="15.75" customHeight="1" x14ac:dyDescent="0.2">
      <c r="B327" s="5"/>
      <c r="K327" s="5"/>
    </row>
    <row r="328" spans="2:11" ht="15.75" customHeight="1" x14ac:dyDescent="0.2">
      <c r="B328" s="5"/>
      <c r="K328" s="5"/>
    </row>
    <row r="329" spans="2:11" ht="15.75" customHeight="1" x14ac:dyDescent="0.2">
      <c r="B329" s="5"/>
      <c r="K329" s="5"/>
    </row>
    <row r="330" spans="2:11" ht="15.75" customHeight="1" x14ac:dyDescent="0.2">
      <c r="B330" s="5"/>
      <c r="K330" s="5"/>
    </row>
    <row r="331" spans="2:11" ht="15.75" customHeight="1" x14ac:dyDescent="0.2">
      <c r="B331" s="5"/>
      <c r="K331" s="5"/>
    </row>
    <row r="332" spans="2:11" ht="15.75" customHeight="1" x14ac:dyDescent="0.2">
      <c r="B332" s="5"/>
      <c r="K332" s="5"/>
    </row>
    <row r="333" spans="2:11" ht="15.75" customHeight="1" x14ac:dyDescent="0.2">
      <c r="B333" s="5"/>
      <c r="K333" s="5"/>
    </row>
    <row r="334" spans="2:11" ht="15.75" customHeight="1" x14ac:dyDescent="0.2">
      <c r="B334" s="5"/>
      <c r="K334" s="5"/>
    </row>
    <row r="335" spans="2:11" ht="15.75" customHeight="1" x14ac:dyDescent="0.2">
      <c r="B335" s="5"/>
      <c r="K335" s="5"/>
    </row>
    <row r="336" spans="2:11" ht="15.75" customHeight="1" x14ac:dyDescent="0.2">
      <c r="B336" s="5"/>
      <c r="K336" s="5"/>
    </row>
    <row r="337" spans="2:11" ht="15.75" customHeight="1" x14ac:dyDescent="0.2">
      <c r="B337" s="5"/>
      <c r="K337" s="5"/>
    </row>
    <row r="338" spans="2:11" ht="15.75" customHeight="1" x14ac:dyDescent="0.2">
      <c r="B338" s="5"/>
      <c r="K338" s="5"/>
    </row>
    <row r="339" spans="2:11" ht="15.75" customHeight="1" x14ac:dyDescent="0.2">
      <c r="B339" s="5"/>
      <c r="K339" s="5"/>
    </row>
    <row r="340" spans="2:11" ht="15.75" customHeight="1" x14ac:dyDescent="0.2">
      <c r="B340" s="5"/>
      <c r="K340" s="5"/>
    </row>
    <row r="341" spans="2:11" ht="15.75" customHeight="1" x14ac:dyDescent="0.2">
      <c r="B341" s="5"/>
      <c r="K341" s="5"/>
    </row>
    <row r="342" spans="2:11" ht="15.75" customHeight="1" x14ac:dyDescent="0.2">
      <c r="B342" s="5"/>
      <c r="K342" s="5"/>
    </row>
    <row r="343" spans="2:11" ht="15.75" customHeight="1" x14ac:dyDescent="0.2">
      <c r="B343" s="5"/>
      <c r="K343" s="5"/>
    </row>
    <row r="344" spans="2:11" ht="15.75" customHeight="1" x14ac:dyDescent="0.2">
      <c r="B344" s="5"/>
      <c r="K344" s="5"/>
    </row>
    <row r="345" spans="2:11" ht="15.75" customHeight="1" x14ac:dyDescent="0.2">
      <c r="B345" s="5"/>
      <c r="K345" s="5"/>
    </row>
    <row r="346" spans="2:11" ht="15.75" customHeight="1" x14ac:dyDescent="0.2">
      <c r="B346" s="5"/>
      <c r="K346" s="5"/>
    </row>
    <row r="347" spans="2:11" ht="15.75" customHeight="1" x14ac:dyDescent="0.2">
      <c r="B347" s="5"/>
      <c r="K347" s="5"/>
    </row>
    <row r="348" spans="2:11" ht="15.75" customHeight="1" x14ac:dyDescent="0.2">
      <c r="B348" s="5"/>
      <c r="K348" s="5"/>
    </row>
    <row r="349" spans="2:11" ht="15.75" customHeight="1" x14ac:dyDescent="0.2">
      <c r="B349" s="5"/>
      <c r="K349" s="5"/>
    </row>
    <row r="350" spans="2:11" ht="15.75" customHeight="1" x14ac:dyDescent="0.2">
      <c r="B350" s="5"/>
      <c r="K350" s="5"/>
    </row>
    <row r="351" spans="2:11" ht="15.75" customHeight="1" x14ac:dyDescent="0.2">
      <c r="B351" s="5"/>
      <c r="K351" s="5"/>
    </row>
    <row r="352" spans="2:11" ht="15.75" customHeight="1" x14ac:dyDescent="0.2">
      <c r="B352" s="5"/>
      <c r="K352" s="5"/>
    </row>
    <row r="353" spans="2:11" ht="15.75" customHeight="1" x14ac:dyDescent="0.2">
      <c r="B353" s="5"/>
      <c r="K353" s="5"/>
    </row>
    <row r="354" spans="2:11" ht="15.75" customHeight="1" x14ac:dyDescent="0.2">
      <c r="B354" s="5"/>
      <c r="K354" s="5"/>
    </row>
    <row r="355" spans="2:11" ht="15.75" customHeight="1" x14ac:dyDescent="0.2">
      <c r="B355" s="5"/>
      <c r="K355" s="5"/>
    </row>
    <row r="356" spans="2:11" ht="15.75" customHeight="1" x14ac:dyDescent="0.2">
      <c r="B356" s="5"/>
      <c r="K356" s="5"/>
    </row>
    <row r="357" spans="2:11" ht="15.75" customHeight="1" x14ac:dyDescent="0.2">
      <c r="B357" s="5"/>
      <c r="K357" s="5"/>
    </row>
    <row r="358" spans="2:11" ht="15.75" customHeight="1" x14ac:dyDescent="0.2">
      <c r="B358" s="5"/>
      <c r="K358" s="5"/>
    </row>
    <row r="359" spans="2:11" ht="15.75" customHeight="1" x14ac:dyDescent="0.2">
      <c r="B359" s="5"/>
      <c r="K359" s="5"/>
    </row>
    <row r="360" spans="2:11" ht="15.75" customHeight="1" x14ac:dyDescent="0.2">
      <c r="B360" s="5"/>
      <c r="K360" s="5"/>
    </row>
    <row r="361" spans="2:11" ht="15.75" customHeight="1" x14ac:dyDescent="0.2">
      <c r="B361" s="5"/>
      <c r="K361" s="5"/>
    </row>
    <row r="362" spans="2:11" ht="15.75" customHeight="1" x14ac:dyDescent="0.2">
      <c r="B362" s="5"/>
      <c r="K362" s="5"/>
    </row>
    <row r="363" spans="2:11" ht="15.75" customHeight="1" x14ac:dyDescent="0.2">
      <c r="B363" s="5"/>
      <c r="K363" s="5"/>
    </row>
    <row r="364" spans="2:11" ht="15.75" customHeight="1" x14ac:dyDescent="0.2">
      <c r="B364" s="5"/>
      <c r="K364" s="5"/>
    </row>
    <row r="365" spans="2:11" ht="15.75" customHeight="1" x14ac:dyDescent="0.2">
      <c r="B365" s="5"/>
      <c r="K365" s="5"/>
    </row>
    <row r="366" spans="2:11" ht="15.75" customHeight="1" x14ac:dyDescent="0.2">
      <c r="B366" s="5"/>
      <c r="K366" s="5"/>
    </row>
    <row r="367" spans="2:11" ht="15.75" customHeight="1" x14ac:dyDescent="0.2">
      <c r="B367" s="5"/>
      <c r="K367" s="5"/>
    </row>
    <row r="368" spans="2:11" ht="15.75" customHeight="1" x14ac:dyDescent="0.2">
      <c r="B368" s="5"/>
      <c r="K368" s="5"/>
    </row>
    <row r="369" spans="2:11" ht="15.75" customHeight="1" x14ac:dyDescent="0.2">
      <c r="B369" s="5"/>
      <c r="K369" s="5"/>
    </row>
    <row r="370" spans="2:11" ht="15.75" customHeight="1" x14ac:dyDescent="0.2">
      <c r="B370" s="5"/>
      <c r="K370" s="5"/>
    </row>
    <row r="371" spans="2:11" ht="15.75" customHeight="1" x14ac:dyDescent="0.2">
      <c r="B371" s="5"/>
      <c r="K371" s="5"/>
    </row>
    <row r="372" spans="2:11" ht="15.75" customHeight="1" x14ac:dyDescent="0.2">
      <c r="B372" s="5"/>
      <c r="K372" s="5"/>
    </row>
    <row r="373" spans="2:11" ht="15.75" customHeight="1" x14ac:dyDescent="0.2">
      <c r="B373" s="5"/>
      <c r="K373" s="5"/>
    </row>
    <row r="374" spans="2:11" ht="15.75" customHeight="1" x14ac:dyDescent="0.2">
      <c r="B374" s="5"/>
      <c r="K374" s="5"/>
    </row>
    <row r="375" spans="2:11" ht="15.75" customHeight="1" x14ac:dyDescent="0.2">
      <c r="B375" s="5"/>
      <c r="K375" s="5"/>
    </row>
    <row r="376" spans="2:11" ht="15.75" customHeight="1" x14ac:dyDescent="0.2">
      <c r="B376" s="5"/>
      <c r="K376" s="5"/>
    </row>
    <row r="377" spans="2:11" ht="15.75" customHeight="1" x14ac:dyDescent="0.2">
      <c r="B377" s="5"/>
      <c r="K377" s="5"/>
    </row>
    <row r="378" spans="2:11" ht="15.75" customHeight="1" x14ac:dyDescent="0.2">
      <c r="B378" s="5"/>
      <c r="K378" s="5"/>
    </row>
    <row r="379" spans="2:11" ht="15.75" customHeight="1" x14ac:dyDescent="0.2">
      <c r="B379" s="5"/>
      <c r="K379" s="5"/>
    </row>
    <row r="380" spans="2:11" ht="15.75" customHeight="1" x14ac:dyDescent="0.2">
      <c r="B380" s="5"/>
      <c r="K380" s="5"/>
    </row>
    <row r="381" spans="2:11" ht="15.75" customHeight="1" x14ac:dyDescent="0.2">
      <c r="B381" s="5"/>
      <c r="K381" s="5"/>
    </row>
    <row r="382" spans="2:11" ht="15.75" customHeight="1" x14ac:dyDescent="0.2">
      <c r="B382" s="5"/>
      <c r="K382" s="5"/>
    </row>
    <row r="383" spans="2:11" ht="15.75" customHeight="1" x14ac:dyDescent="0.2">
      <c r="B383" s="5"/>
      <c r="K383" s="5"/>
    </row>
    <row r="384" spans="2:11" ht="15.75" customHeight="1" x14ac:dyDescent="0.2">
      <c r="B384" s="5"/>
      <c r="K384" s="5"/>
    </row>
    <row r="385" spans="2:11" ht="15.75" customHeight="1" x14ac:dyDescent="0.2">
      <c r="B385" s="5"/>
      <c r="K385" s="5"/>
    </row>
    <row r="386" spans="2:11" ht="15.75" customHeight="1" x14ac:dyDescent="0.2">
      <c r="B386" s="5"/>
      <c r="K386" s="5"/>
    </row>
    <row r="387" spans="2:11" ht="15.75" customHeight="1" x14ac:dyDescent="0.2">
      <c r="B387" s="5"/>
      <c r="K387" s="5"/>
    </row>
    <row r="388" spans="2:11" ht="15.75" customHeight="1" x14ac:dyDescent="0.2">
      <c r="B388" s="5"/>
      <c r="K388" s="5"/>
    </row>
    <row r="389" spans="2:11" ht="15.75" customHeight="1" x14ac:dyDescent="0.2">
      <c r="B389" s="5"/>
      <c r="K389" s="5"/>
    </row>
    <row r="390" spans="2:11" ht="15.75" customHeight="1" x14ac:dyDescent="0.2">
      <c r="B390" s="5"/>
      <c r="K390" s="5"/>
    </row>
    <row r="391" spans="2:11" ht="15.75" customHeight="1" x14ac:dyDescent="0.2">
      <c r="B391" s="5"/>
      <c r="K391" s="5"/>
    </row>
    <row r="392" spans="2:11" ht="15.75" customHeight="1" x14ac:dyDescent="0.2">
      <c r="B392" s="5"/>
      <c r="K392" s="5"/>
    </row>
    <row r="393" spans="2:11" ht="15.75" customHeight="1" x14ac:dyDescent="0.2">
      <c r="B393" s="5"/>
      <c r="K393" s="5"/>
    </row>
    <row r="394" spans="2:11" ht="15.75" customHeight="1" x14ac:dyDescent="0.2">
      <c r="B394" s="5"/>
      <c r="K394" s="5"/>
    </row>
    <row r="395" spans="2:11" ht="15.75" customHeight="1" x14ac:dyDescent="0.2">
      <c r="B395" s="5"/>
      <c r="K395" s="5"/>
    </row>
    <row r="396" spans="2:11" ht="15.75" customHeight="1" x14ac:dyDescent="0.2">
      <c r="B396" s="5"/>
      <c r="K396" s="5"/>
    </row>
    <row r="397" spans="2:11" ht="15.75" customHeight="1" x14ac:dyDescent="0.2">
      <c r="B397" s="5"/>
      <c r="K397" s="5"/>
    </row>
    <row r="398" spans="2:11" ht="15.75" customHeight="1" x14ac:dyDescent="0.2">
      <c r="B398" s="5"/>
      <c r="K398" s="5"/>
    </row>
    <row r="399" spans="2:11" ht="15.75" customHeight="1" x14ac:dyDescent="0.2">
      <c r="B399" s="5"/>
      <c r="K399" s="5"/>
    </row>
    <row r="400" spans="2:11" ht="15.75" customHeight="1" x14ac:dyDescent="0.2">
      <c r="B400" s="5"/>
      <c r="K400" s="5"/>
    </row>
    <row r="401" spans="2:11" ht="15.75" customHeight="1" x14ac:dyDescent="0.2">
      <c r="B401" s="5"/>
      <c r="K401" s="5"/>
    </row>
    <row r="402" spans="2:11" ht="15.75" customHeight="1" x14ac:dyDescent="0.2">
      <c r="B402" s="5"/>
      <c r="K402" s="5"/>
    </row>
    <row r="403" spans="2:11" ht="15.75" customHeight="1" x14ac:dyDescent="0.2">
      <c r="B403" s="5"/>
      <c r="K403" s="5"/>
    </row>
    <row r="404" spans="2:11" ht="15.75" customHeight="1" x14ac:dyDescent="0.2">
      <c r="B404" s="5"/>
      <c r="K404" s="5"/>
    </row>
    <row r="405" spans="2:11" ht="15.75" customHeight="1" x14ac:dyDescent="0.2">
      <c r="B405" s="5"/>
      <c r="K405" s="5"/>
    </row>
    <row r="406" spans="2:11" ht="15.75" customHeight="1" x14ac:dyDescent="0.2">
      <c r="B406" s="5"/>
      <c r="K406" s="5"/>
    </row>
    <row r="407" spans="2:11" ht="15.75" customHeight="1" x14ac:dyDescent="0.2">
      <c r="B407" s="5"/>
      <c r="K407" s="5"/>
    </row>
    <row r="408" spans="2:11" ht="15.75" customHeight="1" x14ac:dyDescent="0.2">
      <c r="B408" s="5"/>
      <c r="K408" s="5"/>
    </row>
    <row r="409" spans="2:11" ht="15.75" customHeight="1" x14ac:dyDescent="0.2">
      <c r="B409" s="5"/>
      <c r="K409" s="5"/>
    </row>
    <row r="410" spans="2:11" ht="15.75" customHeight="1" x14ac:dyDescent="0.2">
      <c r="B410" s="5"/>
      <c r="K410" s="5"/>
    </row>
    <row r="411" spans="2:11" ht="15.75" customHeight="1" x14ac:dyDescent="0.2">
      <c r="B411" s="5"/>
      <c r="K411" s="5"/>
    </row>
    <row r="412" spans="2:11" ht="15.75" customHeight="1" x14ac:dyDescent="0.2">
      <c r="B412" s="5"/>
      <c r="K412" s="5"/>
    </row>
    <row r="413" spans="2:11" ht="15.75" customHeight="1" x14ac:dyDescent="0.2">
      <c r="B413" s="5"/>
      <c r="K413" s="5"/>
    </row>
    <row r="414" spans="2:11" ht="15.75" customHeight="1" x14ac:dyDescent="0.2">
      <c r="B414" s="5"/>
      <c r="K414" s="5"/>
    </row>
    <row r="415" spans="2:11" ht="15.75" customHeight="1" x14ac:dyDescent="0.2">
      <c r="B415" s="5"/>
      <c r="K415" s="5"/>
    </row>
    <row r="416" spans="2:11" ht="15.75" customHeight="1" x14ac:dyDescent="0.2">
      <c r="B416" s="5"/>
      <c r="K416" s="5"/>
    </row>
    <row r="417" spans="2:11" ht="15.75" customHeight="1" x14ac:dyDescent="0.2">
      <c r="B417" s="5"/>
      <c r="K417" s="5"/>
    </row>
    <row r="418" spans="2:11" ht="15.75" customHeight="1" x14ac:dyDescent="0.2">
      <c r="B418" s="5"/>
      <c r="K418" s="5"/>
    </row>
    <row r="419" spans="2:11" ht="15.75" customHeight="1" x14ac:dyDescent="0.2">
      <c r="B419" s="5"/>
      <c r="K419" s="5"/>
    </row>
    <row r="420" spans="2:11" ht="15.75" customHeight="1" x14ac:dyDescent="0.2">
      <c r="B420" s="5"/>
      <c r="K420" s="5"/>
    </row>
    <row r="421" spans="2:11" ht="15.75" customHeight="1" x14ac:dyDescent="0.2">
      <c r="B421" s="5"/>
      <c r="K421" s="5"/>
    </row>
    <row r="422" spans="2:11" ht="15.75" customHeight="1" x14ac:dyDescent="0.2">
      <c r="B422" s="5"/>
      <c r="K422" s="5"/>
    </row>
    <row r="423" spans="2:11" ht="15.75" customHeight="1" x14ac:dyDescent="0.2">
      <c r="B423" s="5"/>
      <c r="K423" s="5"/>
    </row>
    <row r="424" spans="2:11" ht="15.75" customHeight="1" x14ac:dyDescent="0.2">
      <c r="B424" s="5"/>
      <c r="K424" s="5"/>
    </row>
    <row r="425" spans="2:11" ht="15.75" customHeight="1" x14ac:dyDescent="0.2">
      <c r="B425" s="5"/>
      <c r="K425" s="5"/>
    </row>
    <row r="426" spans="2:11" ht="15.75" customHeight="1" x14ac:dyDescent="0.2">
      <c r="B426" s="5"/>
      <c r="K426" s="5"/>
    </row>
    <row r="427" spans="2:11" ht="15.75" customHeight="1" x14ac:dyDescent="0.2">
      <c r="B427" s="5"/>
      <c r="K427" s="5"/>
    </row>
    <row r="428" spans="2:11" ht="15.75" customHeight="1" x14ac:dyDescent="0.2">
      <c r="B428" s="5"/>
      <c r="K428" s="5"/>
    </row>
    <row r="429" spans="2:11" ht="15.75" customHeight="1" x14ac:dyDescent="0.2">
      <c r="B429" s="5"/>
      <c r="K429" s="5"/>
    </row>
    <row r="430" spans="2:11" ht="15.75" customHeight="1" x14ac:dyDescent="0.2">
      <c r="B430" s="5"/>
      <c r="K430" s="5"/>
    </row>
    <row r="431" spans="2:11" ht="15.75" customHeight="1" x14ac:dyDescent="0.2">
      <c r="B431" s="5"/>
      <c r="K431" s="5"/>
    </row>
    <row r="432" spans="2:11" ht="15.75" customHeight="1" x14ac:dyDescent="0.2">
      <c r="B432" s="5"/>
      <c r="K432" s="5"/>
    </row>
    <row r="433" spans="2:11" ht="15.75" customHeight="1" x14ac:dyDescent="0.2">
      <c r="B433" s="5"/>
      <c r="K433" s="5"/>
    </row>
    <row r="434" spans="2:11" ht="15.75" customHeight="1" x14ac:dyDescent="0.2">
      <c r="B434" s="5"/>
      <c r="K434" s="5"/>
    </row>
    <row r="435" spans="2:11" ht="15.75" customHeight="1" x14ac:dyDescent="0.2">
      <c r="B435" s="5"/>
      <c r="K435" s="5"/>
    </row>
    <row r="436" spans="2:11" ht="15.75" customHeight="1" x14ac:dyDescent="0.2">
      <c r="B436" s="5"/>
      <c r="K436" s="5"/>
    </row>
    <row r="437" spans="2:11" ht="15.75" customHeight="1" x14ac:dyDescent="0.2">
      <c r="B437" s="5"/>
      <c r="K437" s="5"/>
    </row>
    <row r="438" spans="2:11" ht="15.75" customHeight="1" x14ac:dyDescent="0.2">
      <c r="B438" s="5"/>
      <c r="K438" s="5"/>
    </row>
    <row r="439" spans="2:11" ht="15.75" customHeight="1" x14ac:dyDescent="0.2">
      <c r="B439" s="5"/>
      <c r="K439" s="5"/>
    </row>
    <row r="440" spans="2:11" ht="15.75" customHeight="1" x14ac:dyDescent="0.2">
      <c r="B440" s="5"/>
      <c r="K440" s="5"/>
    </row>
    <row r="441" spans="2:11" ht="15.75" customHeight="1" x14ac:dyDescent="0.2">
      <c r="B441" s="5"/>
      <c r="K441" s="5"/>
    </row>
    <row r="442" spans="2:11" ht="15.75" customHeight="1" x14ac:dyDescent="0.2">
      <c r="B442" s="5"/>
      <c r="K442" s="5"/>
    </row>
    <row r="443" spans="2:11" ht="15.75" customHeight="1" x14ac:dyDescent="0.2">
      <c r="B443" s="5"/>
      <c r="K443" s="5"/>
    </row>
    <row r="444" spans="2:11" ht="15.75" customHeight="1" x14ac:dyDescent="0.2">
      <c r="B444" s="5"/>
      <c r="K444" s="5"/>
    </row>
    <row r="445" spans="2:11" ht="15.75" customHeight="1" x14ac:dyDescent="0.2">
      <c r="B445" s="5"/>
      <c r="K445" s="5"/>
    </row>
    <row r="446" spans="2:11" ht="15.75" customHeight="1" x14ac:dyDescent="0.2">
      <c r="B446" s="5"/>
      <c r="K446" s="5"/>
    </row>
    <row r="447" spans="2:11" ht="15.75" customHeight="1" x14ac:dyDescent="0.2">
      <c r="B447" s="5"/>
      <c r="K447" s="5"/>
    </row>
    <row r="448" spans="2:11" ht="15.75" customHeight="1" x14ac:dyDescent="0.2">
      <c r="B448" s="5"/>
      <c r="K448" s="5"/>
    </row>
    <row r="449" spans="2:11" ht="15.75" customHeight="1" x14ac:dyDescent="0.2">
      <c r="B449" s="5"/>
      <c r="K449" s="5"/>
    </row>
    <row r="450" spans="2:11" ht="15.75" customHeight="1" x14ac:dyDescent="0.2">
      <c r="B450" s="5"/>
      <c r="K450" s="5"/>
    </row>
    <row r="451" spans="2:11" ht="15.75" customHeight="1" x14ac:dyDescent="0.2">
      <c r="B451" s="5"/>
      <c r="K451" s="5"/>
    </row>
    <row r="452" spans="2:11" ht="15.75" customHeight="1" x14ac:dyDescent="0.2">
      <c r="B452" s="5"/>
      <c r="K452" s="5"/>
    </row>
    <row r="453" spans="2:11" ht="15.75" customHeight="1" x14ac:dyDescent="0.2">
      <c r="B453" s="5"/>
      <c r="K453" s="5"/>
    </row>
    <row r="454" spans="2:11" ht="15.75" customHeight="1" x14ac:dyDescent="0.2">
      <c r="B454" s="5"/>
      <c r="K454" s="5"/>
    </row>
    <row r="455" spans="2:11" ht="15.75" customHeight="1" x14ac:dyDescent="0.2">
      <c r="B455" s="5"/>
      <c r="K455" s="5"/>
    </row>
    <row r="456" spans="2:11" ht="15.75" customHeight="1" x14ac:dyDescent="0.2">
      <c r="B456" s="5"/>
      <c r="K456" s="5"/>
    </row>
    <row r="457" spans="2:11" ht="15.75" customHeight="1" x14ac:dyDescent="0.2">
      <c r="B457" s="5"/>
      <c r="K457" s="5"/>
    </row>
    <row r="458" spans="2:11" ht="15.75" customHeight="1" x14ac:dyDescent="0.2">
      <c r="B458" s="5"/>
      <c r="K458" s="5"/>
    </row>
    <row r="459" spans="2:11" ht="15.75" customHeight="1" x14ac:dyDescent="0.2">
      <c r="B459" s="5"/>
      <c r="K459" s="5"/>
    </row>
    <row r="460" spans="2:11" ht="15.75" customHeight="1" x14ac:dyDescent="0.2">
      <c r="B460" s="5"/>
      <c r="K460" s="5"/>
    </row>
    <row r="461" spans="2:11" ht="15.75" customHeight="1" x14ac:dyDescent="0.2">
      <c r="B461" s="5"/>
      <c r="K461" s="5"/>
    </row>
    <row r="462" spans="2:11" ht="15.75" customHeight="1" x14ac:dyDescent="0.2">
      <c r="B462" s="5"/>
      <c r="K462" s="5"/>
    </row>
    <row r="463" spans="2:11" ht="15.75" customHeight="1" x14ac:dyDescent="0.2">
      <c r="B463" s="5"/>
      <c r="K463" s="5"/>
    </row>
    <row r="464" spans="2:11" ht="15.75" customHeight="1" x14ac:dyDescent="0.2">
      <c r="B464" s="5"/>
      <c r="K464" s="5"/>
    </row>
    <row r="465" spans="2:11" ht="15.75" customHeight="1" x14ac:dyDescent="0.2">
      <c r="B465" s="5"/>
      <c r="K465" s="5"/>
    </row>
    <row r="466" spans="2:11" ht="15.75" customHeight="1" x14ac:dyDescent="0.2">
      <c r="B466" s="5"/>
      <c r="K466" s="5"/>
    </row>
    <row r="467" spans="2:11" ht="15.75" customHeight="1" x14ac:dyDescent="0.2">
      <c r="B467" s="5"/>
      <c r="K467" s="5"/>
    </row>
    <row r="468" spans="2:11" ht="15.75" customHeight="1" x14ac:dyDescent="0.2">
      <c r="B468" s="5"/>
      <c r="K468" s="5"/>
    </row>
    <row r="469" spans="2:11" ht="15.75" customHeight="1" x14ac:dyDescent="0.2">
      <c r="B469" s="5"/>
      <c r="K469" s="5"/>
    </row>
    <row r="470" spans="2:11" ht="15.75" customHeight="1" x14ac:dyDescent="0.2">
      <c r="B470" s="5"/>
      <c r="K470" s="5"/>
    </row>
    <row r="471" spans="2:11" ht="15.75" customHeight="1" x14ac:dyDescent="0.2">
      <c r="B471" s="5"/>
      <c r="K471" s="5"/>
    </row>
    <row r="472" spans="2:11" ht="15.75" customHeight="1" x14ac:dyDescent="0.2">
      <c r="B472" s="5"/>
      <c r="K472" s="5"/>
    </row>
    <row r="473" spans="2:11" ht="15.75" customHeight="1" x14ac:dyDescent="0.2">
      <c r="B473" s="5"/>
      <c r="K473" s="5"/>
    </row>
    <row r="474" spans="2:11" ht="15.75" customHeight="1" x14ac:dyDescent="0.2">
      <c r="B474" s="5"/>
      <c r="K474" s="5"/>
    </row>
    <row r="475" spans="2:11" ht="15.75" customHeight="1" x14ac:dyDescent="0.2">
      <c r="B475" s="5"/>
      <c r="K475" s="5"/>
    </row>
    <row r="476" spans="2:11" ht="15.75" customHeight="1" x14ac:dyDescent="0.2">
      <c r="B476" s="5"/>
      <c r="K476" s="5"/>
    </row>
    <row r="477" spans="2:11" ht="15.75" customHeight="1" x14ac:dyDescent="0.2">
      <c r="B477" s="5"/>
      <c r="K477" s="5"/>
    </row>
    <row r="478" spans="2:11" ht="15.75" customHeight="1" x14ac:dyDescent="0.2">
      <c r="B478" s="5"/>
      <c r="K478" s="5"/>
    </row>
    <row r="479" spans="2:11" ht="15.75" customHeight="1" x14ac:dyDescent="0.2">
      <c r="B479" s="5"/>
      <c r="K479" s="5"/>
    </row>
    <row r="480" spans="2:11" ht="15.75" customHeight="1" x14ac:dyDescent="0.2">
      <c r="B480" s="5"/>
      <c r="K480" s="5"/>
    </row>
    <row r="481" spans="2:11" ht="15.75" customHeight="1" x14ac:dyDescent="0.2">
      <c r="B481" s="5"/>
      <c r="K481" s="5"/>
    </row>
    <row r="482" spans="2:11" ht="15.75" customHeight="1" x14ac:dyDescent="0.2">
      <c r="B482" s="5"/>
      <c r="K482" s="5"/>
    </row>
    <row r="483" spans="2:11" ht="15.75" customHeight="1" x14ac:dyDescent="0.2">
      <c r="B483" s="5"/>
      <c r="K483" s="5"/>
    </row>
    <row r="484" spans="2:11" ht="15.75" customHeight="1" x14ac:dyDescent="0.2">
      <c r="B484" s="5"/>
      <c r="K484" s="5"/>
    </row>
    <row r="485" spans="2:11" ht="15.75" customHeight="1" x14ac:dyDescent="0.2">
      <c r="B485" s="5"/>
      <c r="K485" s="5"/>
    </row>
    <row r="486" spans="2:11" ht="15.75" customHeight="1" x14ac:dyDescent="0.2">
      <c r="B486" s="5"/>
      <c r="K486" s="5"/>
    </row>
    <row r="487" spans="2:11" ht="15.75" customHeight="1" x14ac:dyDescent="0.2">
      <c r="B487" s="5"/>
      <c r="K487" s="5"/>
    </row>
    <row r="488" spans="2:11" ht="15.75" customHeight="1" x14ac:dyDescent="0.2">
      <c r="B488" s="5"/>
      <c r="K488" s="5"/>
    </row>
    <row r="489" spans="2:11" ht="15.75" customHeight="1" x14ac:dyDescent="0.2">
      <c r="B489" s="5"/>
      <c r="K489" s="5"/>
    </row>
    <row r="490" spans="2:11" ht="15.75" customHeight="1" x14ac:dyDescent="0.2">
      <c r="B490" s="5"/>
      <c r="K490" s="5"/>
    </row>
    <row r="491" spans="2:11" ht="15.75" customHeight="1" x14ac:dyDescent="0.2">
      <c r="B491" s="5"/>
      <c r="K491" s="5"/>
    </row>
    <row r="492" spans="2:11" ht="15.75" customHeight="1" x14ac:dyDescent="0.2">
      <c r="B492" s="5"/>
      <c r="K492" s="5"/>
    </row>
    <row r="493" spans="2:11" ht="15.75" customHeight="1" x14ac:dyDescent="0.2">
      <c r="B493" s="5"/>
      <c r="K493" s="5"/>
    </row>
    <row r="494" spans="2:11" ht="15.75" customHeight="1" x14ac:dyDescent="0.2">
      <c r="B494" s="5"/>
      <c r="K494" s="5"/>
    </row>
    <row r="495" spans="2:11" ht="15.75" customHeight="1" x14ac:dyDescent="0.2">
      <c r="B495" s="5"/>
      <c r="K495" s="5"/>
    </row>
    <row r="496" spans="2:11" ht="15.75" customHeight="1" x14ac:dyDescent="0.2">
      <c r="B496" s="5"/>
      <c r="K496" s="5"/>
    </row>
    <row r="497" spans="2:11" ht="15.75" customHeight="1" x14ac:dyDescent="0.2">
      <c r="B497" s="5"/>
      <c r="K497" s="5"/>
    </row>
    <row r="498" spans="2:11" ht="15.75" customHeight="1" x14ac:dyDescent="0.2">
      <c r="B498" s="5"/>
      <c r="K498" s="5"/>
    </row>
    <row r="499" spans="2:11" ht="15.75" customHeight="1" x14ac:dyDescent="0.2">
      <c r="B499" s="5"/>
      <c r="K499" s="5"/>
    </row>
    <row r="500" spans="2:11" ht="15.75" customHeight="1" x14ac:dyDescent="0.2">
      <c r="B500" s="5"/>
      <c r="K500" s="5"/>
    </row>
    <row r="501" spans="2:11" ht="15.75" customHeight="1" x14ac:dyDescent="0.2">
      <c r="B501" s="5"/>
      <c r="K501" s="5"/>
    </row>
    <row r="502" spans="2:11" ht="15.75" customHeight="1" x14ac:dyDescent="0.2">
      <c r="B502" s="5"/>
      <c r="K502" s="5"/>
    </row>
    <row r="503" spans="2:11" ht="15.75" customHeight="1" x14ac:dyDescent="0.2">
      <c r="B503" s="5"/>
      <c r="K503" s="5"/>
    </row>
    <row r="504" spans="2:11" ht="15.75" customHeight="1" x14ac:dyDescent="0.2">
      <c r="B504" s="5"/>
      <c r="K504" s="5"/>
    </row>
    <row r="505" spans="2:11" ht="15.75" customHeight="1" x14ac:dyDescent="0.2">
      <c r="B505" s="5"/>
      <c r="K505" s="5"/>
    </row>
    <row r="506" spans="2:11" ht="15.75" customHeight="1" x14ac:dyDescent="0.2">
      <c r="B506" s="5"/>
      <c r="K506" s="5"/>
    </row>
    <row r="507" spans="2:11" ht="15.75" customHeight="1" x14ac:dyDescent="0.2">
      <c r="B507" s="5"/>
      <c r="K507" s="5"/>
    </row>
    <row r="508" spans="2:11" ht="15.75" customHeight="1" x14ac:dyDescent="0.2">
      <c r="B508" s="5"/>
      <c r="K508" s="5"/>
    </row>
    <row r="509" spans="2:11" ht="15.75" customHeight="1" x14ac:dyDescent="0.2">
      <c r="B509" s="5"/>
      <c r="K509" s="5"/>
    </row>
    <row r="510" spans="2:11" ht="15.75" customHeight="1" x14ac:dyDescent="0.2">
      <c r="B510" s="5"/>
      <c r="K510" s="5"/>
    </row>
    <row r="511" spans="2:11" ht="15.75" customHeight="1" x14ac:dyDescent="0.2">
      <c r="B511" s="5"/>
      <c r="K511" s="5"/>
    </row>
    <row r="512" spans="2:11" ht="15.75" customHeight="1" x14ac:dyDescent="0.2">
      <c r="B512" s="5"/>
      <c r="K512" s="5"/>
    </row>
    <row r="513" spans="2:11" ht="15.75" customHeight="1" x14ac:dyDescent="0.2">
      <c r="B513" s="5"/>
      <c r="K513" s="5"/>
    </row>
    <row r="514" spans="2:11" ht="15.75" customHeight="1" x14ac:dyDescent="0.2">
      <c r="B514" s="5"/>
      <c r="K514" s="5"/>
    </row>
    <row r="515" spans="2:11" ht="15.75" customHeight="1" x14ac:dyDescent="0.2">
      <c r="B515" s="5"/>
      <c r="K515" s="5"/>
    </row>
    <row r="516" spans="2:11" ht="15.75" customHeight="1" x14ac:dyDescent="0.2">
      <c r="B516" s="5"/>
      <c r="K516" s="5"/>
    </row>
    <row r="517" spans="2:11" ht="15.75" customHeight="1" x14ac:dyDescent="0.2">
      <c r="B517" s="5"/>
      <c r="K517" s="5"/>
    </row>
    <row r="518" spans="2:11" ht="15.75" customHeight="1" x14ac:dyDescent="0.2">
      <c r="B518" s="5"/>
      <c r="K518" s="5"/>
    </row>
    <row r="519" spans="2:11" ht="15.75" customHeight="1" x14ac:dyDescent="0.2">
      <c r="B519" s="5"/>
      <c r="K519" s="5"/>
    </row>
    <row r="520" spans="2:11" ht="15.75" customHeight="1" x14ac:dyDescent="0.2">
      <c r="B520" s="5"/>
      <c r="K520" s="5"/>
    </row>
    <row r="521" spans="2:11" ht="15.75" customHeight="1" x14ac:dyDescent="0.2">
      <c r="B521" s="5"/>
      <c r="K521" s="5"/>
    </row>
    <row r="522" spans="2:11" ht="15.75" customHeight="1" x14ac:dyDescent="0.2">
      <c r="B522" s="5"/>
      <c r="K522" s="5"/>
    </row>
    <row r="523" spans="2:11" ht="15.75" customHeight="1" x14ac:dyDescent="0.2">
      <c r="B523" s="5"/>
      <c r="K523" s="5"/>
    </row>
    <row r="524" spans="2:11" ht="15.75" customHeight="1" x14ac:dyDescent="0.2">
      <c r="B524" s="5"/>
      <c r="K524" s="5"/>
    </row>
    <row r="525" spans="2:11" ht="15.75" customHeight="1" x14ac:dyDescent="0.2">
      <c r="B525" s="5"/>
      <c r="K525" s="5"/>
    </row>
    <row r="526" spans="2:11" ht="15.75" customHeight="1" x14ac:dyDescent="0.2">
      <c r="B526" s="5"/>
      <c r="K526" s="5"/>
    </row>
    <row r="527" spans="2:11" ht="15.75" customHeight="1" x14ac:dyDescent="0.2">
      <c r="B527" s="5"/>
      <c r="K527" s="5"/>
    </row>
    <row r="528" spans="2:11" ht="15.75" customHeight="1" x14ac:dyDescent="0.2">
      <c r="B528" s="5"/>
      <c r="K528" s="5"/>
    </row>
    <row r="529" spans="2:11" ht="15.75" customHeight="1" x14ac:dyDescent="0.2">
      <c r="B529" s="5"/>
      <c r="K529" s="5"/>
    </row>
    <row r="530" spans="2:11" ht="15.75" customHeight="1" x14ac:dyDescent="0.2">
      <c r="B530" s="5"/>
      <c r="K530" s="5"/>
    </row>
    <row r="531" spans="2:11" ht="15.75" customHeight="1" x14ac:dyDescent="0.2">
      <c r="B531" s="5"/>
      <c r="K531" s="5"/>
    </row>
    <row r="532" spans="2:11" ht="15.75" customHeight="1" x14ac:dyDescent="0.2">
      <c r="B532" s="5"/>
      <c r="K532" s="5"/>
    </row>
    <row r="533" spans="2:11" ht="15.75" customHeight="1" x14ac:dyDescent="0.2">
      <c r="B533" s="5"/>
      <c r="K533" s="5"/>
    </row>
    <row r="534" spans="2:11" ht="15.75" customHeight="1" x14ac:dyDescent="0.2">
      <c r="B534" s="5"/>
      <c r="K534" s="5"/>
    </row>
    <row r="535" spans="2:11" ht="15.75" customHeight="1" x14ac:dyDescent="0.2">
      <c r="B535" s="5"/>
      <c r="K535" s="5"/>
    </row>
    <row r="536" spans="2:11" ht="15.75" customHeight="1" x14ac:dyDescent="0.2">
      <c r="B536" s="5"/>
      <c r="K536" s="5"/>
    </row>
    <row r="537" spans="2:11" ht="15.75" customHeight="1" x14ac:dyDescent="0.2">
      <c r="B537" s="5"/>
      <c r="K537" s="5"/>
    </row>
    <row r="538" spans="2:11" ht="15.75" customHeight="1" x14ac:dyDescent="0.2">
      <c r="B538" s="5"/>
      <c r="K538" s="5"/>
    </row>
    <row r="539" spans="2:11" ht="15.75" customHeight="1" x14ac:dyDescent="0.2">
      <c r="B539" s="5"/>
      <c r="K539" s="5"/>
    </row>
    <row r="540" spans="2:11" ht="15.75" customHeight="1" x14ac:dyDescent="0.2">
      <c r="B540" s="5"/>
      <c r="K540" s="5"/>
    </row>
    <row r="541" spans="2:11" ht="15.75" customHeight="1" x14ac:dyDescent="0.2">
      <c r="B541" s="5"/>
      <c r="K541" s="5"/>
    </row>
    <row r="542" spans="2:11" ht="15.75" customHeight="1" x14ac:dyDescent="0.2">
      <c r="B542" s="5"/>
      <c r="K542" s="5"/>
    </row>
    <row r="543" spans="2:11" ht="15.75" customHeight="1" x14ac:dyDescent="0.2">
      <c r="B543" s="5"/>
      <c r="K543" s="5"/>
    </row>
    <row r="544" spans="2:11" ht="15.75" customHeight="1" x14ac:dyDescent="0.2">
      <c r="B544" s="5"/>
      <c r="K544" s="5"/>
    </row>
    <row r="545" spans="2:11" ht="15.75" customHeight="1" x14ac:dyDescent="0.2">
      <c r="B545" s="5"/>
      <c r="K545" s="5"/>
    </row>
    <row r="546" spans="2:11" ht="15.75" customHeight="1" x14ac:dyDescent="0.2">
      <c r="B546" s="5"/>
      <c r="K546" s="5"/>
    </row>
    <row r="547" spans="2:11" ht="15.75" customHeight="1" x14ac:dyDescent="0.2">
      <c r="B547" s="5"/>
      <c r="K547" s="5"/>
    </row>
    <row r="548" spans="2:11" ht="15.75" customHeight="1" x14ac:dyDescent="0.2">
      <c r="B548" s="5"/>
      <c r="K548" s="5"/>
    </row>
    <row r="549" spans="2:11" ht="15.75" customHeight="1" x14ac:dyDescent="0.2">
      <c r="B549" s="5"/>
      <c r="K549" s="5"/>
    </row>
    <row r="550" spans="2:11" ht="15.75" customHeight="1" x14ac:dyDescent="0.2">
      <c r="B550" s="5"/>
      <c r="K550" s="5"/>
    </row>
    <row r="551" spans="2:11" ht="15.75" customHeight="1" x14ac:dyDescent="0.2">
      <c r="B551" s="5"/>
      <c r="K551" s="5"/>
    </row>
    <row r="552" spans="2:11" ht="15.75" customHeight="1" x14ac:dyDescent="0.2">
      <c r="B552" s="5"/>
      <c r="K552" s="5"/>
    </row>
    <row r="553" spans="2:11" ht="15.75" customHeight="1" x14ac:dyDescent="0.2">
      <c r="B553" s="5"/>
      <c r="K553" s="5"/>
    </row>
    <row r="554" spans="2:11" ht="15.75" customHeight="1" x14ac:dyDescent="0.2">
      <c r="B554" s="5"/>
      <c r="K554" s="5"/>
    </row>
    <row r="555" spans="2:11" ht="15.75" customHeight="1" x14ac:dyDescent="0.2">
      <c r="B555" s="5"/>
      <c r="K555" s="5"/>
    </row>
    <row r="556" spans="2:11" ht="15.75" customHeight="1" x14ac:dyDescent="0.2">
      <c r="B556" s="5"/>
      <c r="K556" s="5"/>
    </row>
    <row r="557" spans="2:11" ht="15.75" customHeight="1" x14ac:dyDescent="0.2">
      <c r="B557" s="5"/>
      <c r="K557" s="5"/>
    </row>
    <row r="558" spans="2:11" ht="15.75" customHeight="1" x14ac:dyDescent="0.2">
      <c r="B558" s="5"/>
      <c r="K558" s="5"/>
    </row>
    <row r="559" spans="2:11" ht="15.75" customHeight="1" x14ac:dyDescent="0.2">
      <c r="B559" s="5"/>
      <c r="K559" s="5"/>
    </row>
    <row r="560" spans="2:11" ht="15.75" customHeight="1" x14ac:dyDescent="0.2">
      <c r="B560" s="5"/>
      <c r="K560" s="5"/>
    </row>
    <row r="561" spans="2:11" ht="15.75" customHeight="1" x14ac:dyDescent="0.2">
      <c r="B561" s="5"/>
      <c r="K561" s="5"/>
    </row>
    <row r="562" spans="2:11" ht="15.75" customHeight="1" x14ac:dyDescent="0.2">
      <c r="B562" s="5"/>
      <c r="K562" s="5"/>
    </row>
    <row r="563" spans="2:11" ht="15.75" customHeight="1" x14ac:dyDescent="0.2">
      <c r="B563" s="5"/>
      <c r="K563" s="5"/>
    </row>
    <row r="564" spans="2:11" ht="15.75" customHeight="1" x14ac:dyDescent="0.2">
      <c r="B564" s="5"/>
      <c r="K564" s="5"/>
    </row>
    <row r="565" spans="2:11" ht="15.75" customHeight="1" x14ac:dyDescent="0.2">
      <c r="B565" s="5"/>
      <c r="K565" s="5"/>
    </row>
    <row r="566" spans="2:11" ht="15.75" customHeight="1" x14ac:dyDescent="0.2">
      <c r="B566" s="5"/>
      <c r="K566" s="5"/>
    </row>
    <row r="567" spans="2:11" ht="15.75" customHeight="1" x14ac:dyDescent="0.2">
      <c r="B567" s="5"/>
      <c r="K567" s="5"/>
    </row>
    <row r="568" spans="2:11" ht="15.75" customHeight="1" x14ac:dyDescent="0.2">
      <c r="B568" s="5"/>
      <c r="K568" s="5"/>
    </row>
    <row r="569" spans="2:11" ht="15.75" customHeight="1" x14ac:dyDescent="0.2">
      <c r="B569" s="5"/>
      <c r="K569" s="5"/>
    </row>
    <row r="570" spans="2:11" ht="15.75" customHeight="1" x14ac:dyDescent="0.2">
      <c r="B570" s="5"/>
      <c r="K570" s="5"/>
    </row>
    <row r="571" spans="2:11" ht="15.75" customHeight="1" x14ac:dyDescent="0.2">
      <c r="B571" s="5"/>
      <c r="K571" s="5"/>
    </row>
    <row r="572" spans="2:11" ht="15.75" customHeight="1" x14ac:dyDescent="0.2">
      <c r="B572" s="5"/>
      <c r="K572" s="5"/>
    </row>
    <row r="573" spans="2:11" ht="15.75" customHeight="1" x14ac:dyDescent="0.2">
      <c r="B573" s="5"/>
      <c r="K573" s="5"/>
    </row>
    <row r="574" spans="2:11" ht="15.75" customHeight="1" x14ac:dyDescent="0.2">
      <c r="B574" s="5"/>
      <c r="K574" s="5"/>
    </row>
    <row r="575" spans="2:11" ht="15.75" customHeight="1" x14ac:dyDescent="0.2">
      <c r="B575" s="5"/>
      <c r="K575" s="5"/>
    </row>
    <row r="576" spans="2:11" ht="15.75" customHeight="1" x14ac:dyDescent="0.2">
      <c r="B576" s="5"/>
      <c r="K576" s="5"/>
    </row>
    <row r="577" spans="2:11" ht="15.75" customHeight="1" x14ac:dyDescent="0.2">
      <c r="B577" s="5"/>
      <c r="K577" s="5"/>
    </row>
    <row r="578" spans="2:11" ht="15.75" customHeight="1" x14ac:dyDescent="0.2">
      <c r="B578" s="5"/>
      <c r="K578" s="5"/>
    </row>
    <row r="579" spans="2:11" ht="15.75" customHeight="1" x14ac:dyDescent="0.2">
      <c r="B579" s="5"/>
      <c r="K579" s="5"/>
    </row>
    <row r="580" spans="2:11" ht="15.75" customHeight="1" x14ac:dyDescent="0.2">
      <c r="B580" s="5"/>
      <c r="K580" s="5"/>
    </row>
    <row r="581" spans="2:11" ht="15.75" customHeight="1" x14ac:dyDescent="0.2">
      <c r="B581" s="5"/>
      <c r="K581" s="5"/>
    </row>
    <row r="582" spans="2:11" ht="15.75" customHeight="1" x14ac:dyDescent="0.2">
      <c r="B582" s="5"/>
      <c r="K582" s="5"/>
    </row>
    <row r="583" spans="2:11" ht="15.75" customHeight="1" x14ac:dyDescent="0.2">
      <c r="B583" s="5"/>
      <c r="K583" s="5"/>
    </row>
    <row r="584" spans="2:11" ht="15.75" customHeight="1" x14ac:dyDescent="0.2">
      <c r="B584" s="5"/>
      <c r="K584" s="5"/>
    </row>
    <row r="585" spans="2:11" ht="15.75" customHeight="1" x14ac:dyDescent="0.2">
      <c r="B585" s="5"/>
      <c r="K585" s="5"/>
    </row>
    <row r="586" spans="2:11" ht="15.75" customHeight="1" x14ac:dyDescent="0.2">
      <c r="B586" s="5"/>
      <c r="K586" s="5"/>
    </row>
    <row r="587" spans="2:11" ht="15.75" customHeight="1" x14ac:dyDescent="0.2">
      <c r="B587" s="5"/>
      <c r="K587" s="5"/>
    </row>
    <row r="588" spans="2:11" ht="15.75" customHeight="1" x14ac:dyDescent="0.2">
      <c r="B588" s="5"/>
      <c r="K588" s="5"/>
    </row>
    <row r="589" spans="2:11" ht="15.75" customHeight="1" x14ac:dyDescent="0.2">
      <c r="B589" s="5"/>
      <c r="K589" s="5"/>
    </row>
    <row r="590" spans="2:11" ht="15.75" customHeight="1" x14ac:dyDescent="0.2">
      <c r="B590" s="5"/>
      <c r="K590" s="5"/>
    </row>
    <row r="591" spans="2:11" ht="15.75" customHeight="1" x14ac:dyDescent="0.2">
      <c r="B591" s="5"/>
      <c r="K591" s="5"/>
    </row>
    <row r="592" spans="2:11" ht="15.75" customHeight="1" x14ac:dyDescent="0.2">
      <c r="B592" s="5"/>
      <c r="K592" s="5"/>
    </row>
    <row r="593" spans="2:11" ht="15.75" customHeight="1" x14ac:dyDescent="0.2">
      <c r="B593" s="5"/>
      <c r="K593" s="5"/>
    </row>
    <row r="594" spans="2:11" ht="15.75" customHeight="1" x14ac:dyDescent="0.2">
      <c r="B594" s="5"/>
      <c r="K594" s="5"/>
    </row>
    <row r="595" spans="2:11" ht="15.75" customHeight="1" x14ac:dyDescent="0.2">
      <c r="B595" s="5"/>
      <c r="K595" s="5"/>
    </row>
    <row r="596" spans="2:11" ht="15.75" customHeight="1" x14ac:dyDescent="0.2">
      <c r="B596" s="5"/>
      <c r="K596" s="5"/>
    </row>
    <row r="597" spans="2:11" ht="15.75" customHeight="1" x14ac:dyDescent="0.2">
      <c r="B597" s="5"/>
      <c r="K597" s="5"/>
    </row>
    <row r="598" spans="2:11" ht="15.75" customHeight="1" x14ac:dyDescent="0.2">
      <c r="B598" s="5"/>
      <c r="K598" s="5"/>
    </row>
    <row r="599" spans="2:11" ht="15.75" customHeight="1" x14ac:dyDescent="0.2">
      <c r="B599" s="5"/>
      <c r="K599" s="5"/>
    </row>
    <row r="600" spans="2:11" ht="15.75" customHeight="1" x14ac:dyDescent="0.2">
      <c r="B600" s="5"/>
      <c r="K600" s="5"/>
    </row>
    <row r="601" spans="2:11" ht="15.75" customHeight="1" x14ac:dyDescent="0.2">
      <c r="B601" s="5"/>
      <c r="K601" s="5"/>
    </row>
    <row r="602" spans="2:11" ht="15.75" customHeight="1" x14ac:dyDescent="0.2">
      <c r="B602" s="5"/>
      <c r="K602" s="5"/>
    </row>
    <row r="603" spans="2:11" ht="15.75" customHeight="1" x14ac:dyDescent="0.2">
      <c r="B603" s="5"/>
      <c r="K603" s="5"/>
    </row>
    <row r="604" spans="2:11" ht="15.75" customHeight="1" x14ac:dyDescent="0.2">
      <c r="B604" s="5"/>
      <c r="K604" s="5"/>
    </row>
    <row r="605" spans="2:11" ht="15.75" customHeight="1" x14ac:dyDescent="0.2">
      <c r="B605" s="5"/>
      <c r="K605" s="5"/>
    </row>
    <row r="606" spans="2:11" ht="15.75" customHeight="1" x14ac:dyDescent="0.2">
      <c r="B606" s="5"/>
      <c r="K606" s="5"/>
    </row>
    <row r="607" spans="2:11" ht="15.75" customHeight="1" x14ac:dyDescent="0.2">
      <c r="B607" s="5"/>
      <c r="K607" s="5"/>
    </row>
    <row r="608" spans="2:11" ht="15.75" customHeight="1" x14ac:dyDescent="0.2">
      <c r="B608" s="5"/>
      <c r="K608" s="5"/>
    </row>
    <row r="609" spans="2:11" ht="15.75" customHeight="1" x14ac:dyDescent="0.2">
      <c r="B609" s="5"/>
      <c r="K609" s="5"/>
    </row>
    <row r="610" spans="2:11" ht="15.75" customHeight="1" x14ac:dyDescent="0.2">
      <c r="B610" s="5"/>
      <c r="K610" s="5"/>
    </row>
    <row r="611" spans="2:11" ht="15.75" customHeight="1" x14ac:dyDescent="0.2">
      <c r="B611" s="5"/>
      <c r="K611" s="5"/>
    </row>
    <row r="612" spans="2:11" ht="15.75" customHeight="1" x14ac:dyDescent="0.2">
      <c r="B612" s="5"/>
      <c r="K612" s="5"/>
    </row>
    <row r="613" spans="2:11" ht="15.75" customHeight="1" x14ac:dyDescent="0.2">
      <c r="B613" s="5"/>
      <c r="K613" s="5"/>
    </row>
    <row r="614" spans="2:11" ht="15.75" customHeight="1" x14ac:dyDescent="0.2">
      <c r="B614" s="5"/>
      <c r="K614" s="5"/>
    </row>
    <row r="615" spans="2:11" ht="15.75" customHeight="1" x14ac:dyDescent="0.2">
      <c r="B615" s="5"/>
      <c r="K615" s="5"/>
    </row>
    <row r="616" spans="2:11" ht="15.75" customHeight="1" x14ac:dyDescent="0.2">
      <c r="B616" s="5"/>
      <c r="K616" s="5"/>
    </row>
    <row r="617" spans="2:11" ht="15.75" customHeight="1" x14ac:dyDescent="0.2">
      <c r="B617" s="5"/>
      <c r="K617" s="5"/>
    </row>
    <row r="618" spans="2:11" ht="15.75" customHeight="1" x14ac:dyDescent="0.2">
      <c r="B618" s="5"/>
      <c r="K618" s="5"/>
    </row>
    <row r="619" spans="2:11" ht="15.75" customHeight="1" x14ac:dyDescent="0.2">
      <c r="B619" s="5"/>
      <c r="K619" s="5"/>
    </row>
    <row r="620" spans="2:11" ht="15.75" customHeight="1" x14ac:dyDescent="0.2">
      <c r="B620" s="5"/>
      <c r="K620" s="5"/>
    </row>
    <row r="621" spans="2:11" ht="15.75" customHeight="1" x14ac:dyDescent="0.2">
      <c r="B621" s="5"/>
      <c r="K621" s="5"/>
    </row>
    <row r="622" spans="2:11" ht="15.75" customHeight="1" x14ac:dyDescent="0.2">
      <c r="B622" s="5"/>
      <c r="K622" s="5"/>
    </row>
    <row r="623" spans="2:11" ht="15.75" customHeight="1" x14ac:dyDescent="0.2">
      <c r="B623" s="5"/>
      <c r="K623" s="5"/>
    </row>
    <row r="624" spans="2:11" ht="15.75" customHeight="1" x14ac:dyDescent="0.2">
      <c r="B624" s="5"/>
      <c r="K624" s="5"/>
    </row>
    <row r="625" spans="2:11" ht="15.75" customHeight="1" x14ac:dyDescent="0.2">
      <c r="B625" s="5"/>
      <c r="K625" s="5"/>
    </row>
    <row r="626" spans="2:11" ht="15.75" customHeight="1" x14ac:dyDescent="0.2">
      <c r="B626" s="5"/>
      <c r="K626" s="5"/>
    </row>
    <row r="627" spans="2:11" ht="15.75" customHeight="1" x14ac:dyDescent="0.2">
      <c r="B627" s="5"/>
      <c r="K627" s="5"/>
    </row>
    <row r="628" spans="2:11" ht="15.75" customHeight="1" x14ac:dyDescent="0.2">
      <c r="B628" s="5"/>
      <c r="K628" s="5"/>
    </row>
    <row r="629" spans="2:11" ht="15.75" customHeight="1" x14ac:dyDescent="0.2">
      <c r="B629" s="5"/>
      <c r="K629" s="5"/>
    </row>
    <row r="630" spans="2:11" ht="15.75" customHeight="1" x14ac:dyDescent="0.2">
      <c r="B630" s="5"/>
      <c r="K630" s="5"/>
    </row>
    <row r="631" spans="2:11" ht="15.75" customHeight="1" x14ac:dyDescent="0.2">
      <c r="B631" s="5"/>
      <c r="K631" s="5"/>
    </row>
    <row r="632" spans="2:11" ht="15.75" customHeight="1" x14ac:dyDescent="0.2">
      <c r="B632" s="5"/>
      <c r="K632" s="5"/>
    </row>
    <row r="633" spans="2:11" ht="15.75" customHeight="1" x14ac:dyDescent="0.2">
      <c r="B633" s="5"/>
      <c r="K633" s="5"/>
    </row>
    <row r="634" spans="2:11" ht="15.75" customHeight="1" x14ac:dyDescent="0.2">
      <c r="B634" s="5"/>
      <c r="K634" s="5"/>
    </row>
    <row r="635" spans="2:11" ht="15.75" customHeight="1" x14ac:dyDescent="0.2">
      <c r="B635" s="5"/>
      <c r="K635" s="5"/>
    </row>
    <row r="636" spans="2:11" ht="15.75" customHeight="1" x14ac:dyDescent="0.2">
      <c r="B636" s="5"/>
      <c r="K636" s="5"/>
    </row>
    <row r="637" spans="2:11" ht="15.75" customHeight="1" x14ac:dyDescent="0.2">
      <c r="B637" s="5"/>
      <c r="K637" s="5"/>
    </row>
    <row r="638" spans="2:11" ht="15.75" customHeight="1" x14ac:dyDescent="0.2">
      <c r="B638" s="5"/>
      <c r="K638" s="5"/>
    </row>
    <row r="639" spans="2:11" ht="15.75" customHeight="1" x14ac:dyDescent="0.2">
      <c r="B639" s="5"/>
      <c r="K639" s="5"/>
    </row>
    <row r="640" spans="2:11" ht="15.75" customHeight="1" x14ac:dyDescent="0.2">
      <c r="B640" s="5"/>
      <c r="K640" s="5"/>
    </row>
    <row r="641" spans="2:11" ht="15.75" customHeight="1" x14ac:dyDescent="0.2">
      <c r="B641" s="5"/>
      <c r="K641" s="5"/>
    </row>
    <row r="642" spans="2:11" ht="15.75" customHeight="1" x14ac:dyDescent="0.2">
      <c r="B642" s="5"/>
      <c r="K642" s="5"/>
    </row>
    <row r="643" spans="2:11" ht="15.75" customHeight="1" x14ac:dyDescent="0.2">
      <c r="B643" s="5"/>
      <c r="K643" s="5"/>
    </row>
    <row r="644" spans="2:11" ht="15.75" customHeight="1" x14ac:dyDescent="0.2">
      <c r="B644" s="5"/>
      <c r="K644" s="5"/>
    </row>
    <row r="645" spans="2:11" ht="15.75" customHeight="1" x14ac:dyDescent="0.2">
      <c r="B645" s="5"/>
      <c r="K645" s="5"/>
    </row>
    <row r="646" spans="2:11" ht="15.75" customHeight="1" x14ac:dyDescent="0.2">
      <c r="B646" s="5"/>
      <c r="K646" s="5"/>
    </row>
    <row r="647" spans="2:11" ht="15.75" customHeight="1" x14ac:dyDescent="0.2">
      <c r="B647" s="5"/>
      <c r="K647" s="5"/>
    </row>
    <row r="648" spans="2:11" ht="15.75" customHeight="1" x14ac:dyDescent="0.2">
      <c r="B648" s="5"/>
      <c r="K648" s="5"/>
    </row>
    <row r="649" spans="2:11" ht="15.75" customHeight="1" x14ac:dyDescent="0.2">
      <c r="B649" s="5"/>
      <c r="K649" s="5"/>
    </row>
    <row r="650" spans="2:11" ht="15.75" customHeight="1" x14ac:dyDescent="0.2">
      <c r="B650" s="5"/>
      <c r="K650" s="5"/>
    </row>
    <row r="651" spans="2:11" ht="15.75" customHeight="1" x14ac:dyDescent="0.2">
      <c r="B651" s="5"/>
      <c r="K651" s="5"/>
    </row>
    <row r="652" spans="2:11" ht="15.75" customHeight="1" x14ac:dyDescent="0.2">
      <c r="B652" s="5"/>
      <c r="K652" s="5"/>
    </row>
    <row r="653" spans="2:11" ht="15.75" customHeight="1" x14ac:dyDescent="0.2">
      <c r="B653" s="5"/>
      <c r="K653" s="5"/>
    </row>
    <row r="654" spans="2:11" ht="15.75" customHeight="1" x14ac:dyDescent="0.2">
      <c r="B654" s="5"/>
      <c r="K654" s="5"/>
    </row>
    <row r="655" spans="2:11" ht="15.75" customHeight="1" x14ac:dyDescent="0.2">
      <c r="B655" s="5"/>
      <c r="K655" s="5"/>
    </row>
    <row r="656" spans="2:11" ht="15.75" customHeight="1" x14ac:dyDescent="0.2">
      <c r="B656" s="5"/>
      <c r="K656" s="5"/>
    </row>
    <row r="657" spans="2:11" ht="15.75" customHeight="1" x14ac:dyDescent="0.2">
      <c r="B657" s="5"/>
      <c r="K657" s="5"/>
    </row>
    <row r="658" spans="2:11" ht="15.75" customHeight="1" x14ac:dyDescent="0.2">
      <c r="B658" s="5"/>
      <c r="K658" s="5"/>
    </row>
    <row r="659" spans="2:11" ht="15.75" customHeight="1" x14ac:dyDescent="0.2">
      <c r="B659" s="5"/>
      <c r="K659" s="5"/>
    </row>
    <row r="660" spans="2:11" ht="15.75" customHeight="1" x14ac:dyDescent="0.2">
      <c r="B660" s="5"/>
      <c r="K660" s="5"/>
    </row>
    <row r="661" spans="2:11" ht="15.75" customHeight="1" x14ac:dyDescent="0.2">
      <c r="B661" s="5"/>
      <c r="K661" s="5"/>
    </row>
    <row r="662" spans="2:11" ht="15.75" customHeight="1" x14ac:dyDescent="0.2">
      <c r="B662" s="5"/>
      <c r="K662" s="5"/>
    </row>
    <row r="663" spans="2:11" ht="15.75" customHeight="1" x14ac:dyDescent="0.2">
      <c r="B663" s="5"/>
      <c r="K663" s="5"/>
    </row>
    <row r="664" spans="2:11" ht="15.75" customHeight="1" x14ac:dyDescent="0.2">
      <c r="B664" s="5"/>
      <c r="K664" s="5"/>
    </row>
    <row r="665" spans="2:11" ht="15.75" customHeight="1" x14ac:dyDescent="0.2">
      <c r="B665" s="5"/>
      <c r="K665" s="5"/>
    </row>
    <row r="666" spans="2:11" ht="15.75" customHeight="1" x14ac:dyDescent="0.2">
      <c r="B666" s="5"/>
      <c r="K666" s="5"/>
    </row>
    <row r="667" spans="2:11" ht="15.75" customHeight="1" x14ac:dyDescent="0.2">
      <c r="B667" s="5"/>
      <c r="K667" s="5"/>
    </row>
    <row r="668" spans="2:11" ht="15.75" customHeight="1" x14ac:dyDescent="0.2">
      <c r="B668" s="5"/>
      <c r="K668" s="5"/>
    </row>
    <row r="669" spans="2:11" ht="15.75" customHeight="1" x14ac:dyDescent="0.2">
      <c r="B669" s="5"/>
      <c r="K669" s="5"/>
    </row>
    <row r="670" spans="2:11" ht="15.75" customHeight="1" x14ac:dyDescent="0.2">
      <c r="B670" s="5"/>
      <c r="K670" s="5"/>
    </row>
    <row r="671" spans="2:11" ht="15.75" customHeight="1" x14ac:dyDescent="0.2">
      <c r="B671" s="5"/>
      <c r="K671" s="5"/>
    </row>
    <row r="672" spans="2:11" ht="15.75" customHeight="1" x14ac:dyDescent="0.2">
      <c r="B672" s="5"/>
      <c r="K672" s="5"/>
    </row>
    <row r="673" spans="2:11" ht="15.75" customHeight="1" x14ac:dyDescent="0.2">
      <c r="B673" s="5"/>
      <c r="K673" s="5"/>
    </row>
    <row r="674" spans="2:11" ht="15.75" customHeight="1" x14ac:dyDescent="0.2">
      <c r="B674" s="5"/>
      <c r="K674" s="5"/>
    </row>
    <row r="675" spans="2:11" ht="15.75" customHeight="1" x14ac:dyDescent="0.2">
      <c r="B675" s="5"/>
      <c r="K675" s="5"/>
    </row>
    <row r="676" spans="2:11" ht="15.75" customHeight="1" x14ac:dyDescent="0.2">
      <c r="B676" s="5"/>
      <c r="K676" s="5"/>
    </row>
    <row r="677" spans="2:11" ht="15.75" customHeight="1" x14ac:dyDescent="0.2">
      <c r="B677" s="5"/>
      <c r="K677" s="5"/>
    </row>
    <row r="678" spans="2:11" ht="15.75" customHeight="1" x14ac:dyDescent="0.2">
      <c r="B678" s="5"/>
      <c r="K678" s="5"/>
    </row>
    <row r="679" spans="2:11" ht="15.75" customHeight="1" x14ac:dyDescent="0.2">
      <c r="B679" s="5"/>
      <c r="K679" s="5"/>
    </row>
    <row r="680" spans="2:11" ht="15.75" customHeight="1" x14ac:dyDescent="0.2">
      <c r="B680" s="5"/>
      <c r="K680" s="5"/>
    </row>
    <row r="681" spans="2:11" ht="15.75" customHeight="1" x14ac:dyDescent="0.2">
      <c r="B681" s="5"/>
      <c r="K681" s="5"/>
    </row>
    <row r="682" spans="2:11" ht="15.75" customHeight="1" x14ac:dyDescent="0.2">
      <c r="B682" s="5"/>
      <c r="K682" s="5"/>
    </row>
    <row r="683" spans="2:11" ht="15.75" customHeight="1" x14ac:dyDescent="0.2">
      <c r="B683" s="5"/>
      <c r="K683" s="5"/>
    </row>
    <row r="684" spans="2:11" ht="15.75" customHeight="1" x14ac:dyDescent="0.2">
      <c r="B684" s="5"/>
      <c r="K684" s="5"/>
    </row>
    <row r="685" spans="2:11" ht="15.75" customHeight="1" x14ac:dyDescent="0.2">
      <c r="B685" s="5"/>
      <c r="K685" s="5"/>
    </row>
    <row r="686" spans="2:11" ht="15.75" customHeight="1" x14ac:dyDescent="0.2">
      <c r="B686" s="5"/>
      <c r="K686" s="5"/>
    </row>
    <row r="687" spans="2:11" ht="15.75" customHeight="1" x14ac:dyDescent="0.2">
      <c r="B687" s="5"/>
      <c r="K687" s="5"/>
    </row>
    <row r="688" spans="2:11" ht="15.75" customHeight="1" x14ac:dyDescent="0.2">
      <c r="B688" s="5"/>
      <c r="K688" s="5"/>
    </row>
    <row r="689" spans="2:11" ht="15.75" customHeight="1" x14ac:dyDescent="0.2">
      <c r="B689" s="5"/>
      <c r="K689" s="5"/>
    </row>
    <row r="690" spans="2:11" ht="15.75" customHeight="1" x14ac:dyDescent="0.2">
      <c r="B690" s="5"/>
      <c r="K690" s="5"/>
    </row>
    <row r="691" spans="2:11" ht="15.75" customHeight="1" x14ac:dyDescent="0.2">
      <c r="B691" s="5"/>
      <c r="K691" s="5"/>
    </row>
    <row r="692" spans="2:11" ht="15.75" customHeight="1" x14ac:dyDescent="0.2">
      <c r="B692" s="5"/>
      <c r="K692" s="5"/>
    </row>
    <row r="693" spans="2:11" ht="15.75" customHeight="1" x14ac:dyDescent="0.2">
      <c r="B693" s="5"/>
      <c r="K693" s="5"/>
    </row>
    <row r="694" spans="2:11" ht="15.75" customHeight="1" x14ac:dyDescent="0.2">
      <c r="B694" s="5"/>
      <c r="K694" s="5"/>
    </row>
    <row r="695" spans="2:11" ht="15.75" customHeight="1" x14ac:dyDescent="0.2">
      <c r="B695" s="5"/>
      <c r="K695" s="5"/>
    </row>
    <row r="696" spans="2:11" ht="15.75" customHeight="1" x14ac:dyDescent="0.2">
      <c r="B696" s="5"/>
      <c r="K696" s="5"/>
    </row>
    <row r="697" spans="2:11" ht="15.75" customHeight="1" x14ac:dyDescent="0.2">
      <c r="B697" s="5"/>
      <c r="K697" s="5"/>
    </row>
    <row r="698" spans="2:11" ht="15.75" customHeight="1" x14ac:dyDescent="0.2">
      <c r="B698" s="5"/>
      <c r="K698" s="5"/>
    </row>
    <row r="699" spans="2:11" ht="15.75" customHeight="1" x14ac:dyDescent="0.2">
      <c r="B699" s="5"/>
      <c r="K699" s="5"/>
    </row>
    <row r="700" spans="2:11" ht="15.75" customHeight="1" x14ac:dyDescent="0.2">
      <c r="B700" s="5"/>
      <c r="K700" s="5"/>
    </row>
    <row r="701" spans="2:11" ht="15.75" customHeight="1" x14ac:dyDescent="0.2">
      <c r="B701" s="5"/>
      <c r="K701" s="5"/>
    </row>
    <row r="702" spans="2:11" ht="15.75" customHeight="1" x14ac:dyDescent="0.2">
      <c r="B702" s="5"/>
      <c r="K702" s="5"/>
    </row>
    <row r="703" spans="2:11" ht="15.75" customHeight="1" x14ac:dyDescent="0.2">
      <c r="B703" s="5"/>
      <c r="K703" s="5"/>
    </row>
    <row r="704" spans="2:11" ht="15.75" customHeight="1" x14ac:dyDescent="0.2">
      <c r="B704" s="5"/>
      <c r="K704" s="5"/>
    </row>
    <row r="705" spans="2:11" ht="15.75" customHeight="1" x14ac:dyDescent="0.2">
      <c r="B705" s="5"/>
      <c r="K705" s="5"/>
    </row>
    <row r="706" spans="2:11" ht="15.75" customHeight="1" x14ac:dyDescent="0.2">
      <c r="B706" s="5"/>
      <c r="K706" s="5"/>
    </row>
    <row r="707" spans="2:11" ht="15.75" customHeight="1" x14ac:dyDescent="0.2">
      <c r="B707" s="5"/>
      <c r="K707" s="5"/>
    </row>
    <row r="708" spans="2:11" ht="15.75" customHeight="1" x14ac:dyDescent="0.2">
      <c r="B708" s="5"/>
      <c r="K708" s="5"/>
    </row>
    <row r="709" spans="2:11" ht="15.75" customHeight="1" x14ac:dyDescent="0.2">
      <c r="B709" s="5"/>
      <c r="K709" s="5"/>
    </row>
    <row r="710" spans="2:11" ht="15.75" customHeight="1" x14ac:dyDescent="0.2">
      <c r="B710" s="5"/>
      <c r="K710" s="5"/>
    </row>
    <row r="711" spans="2:11" ht="15.75" customHeight="1" x14ac:dyDescent="0.2">
      <c r="B711" s="5"/>
      <c r="K711" s="5"/>
    </row>
    <row r="712" spans="2:11" ht="15.75" customHeight="1" x14ac:dyDescent="0.2">
      <c r="B712" s="5"/>
      <c r="K712" s="5"/>
    </row>
    <row r="713" spans="2:11" ht="15.75" customHeight="1" x14ac:dyDescent="0.2">
      <c r="B713" s="5"/>
      <c r="K713" s="5"/>
    </row>
    <row r="714" spans="2:11" ht="15.75" customHeight="1" x14ac:dyDescent="0.2">
      <c r="B714" s="5"/>
      <c r="K714" s="5"/>
    </row>
    <row r="715" spans="2:11" ht="15.75" customHeight="1" x14ac:dyDescent="0.2">
      <c r="B715" s="5"/>
      <c r="K715" s="5"/>
    </row>
    <row r="716" spans="2:11" ht="15.75" customHeight="1" x14ac:dyDescent="0.2">
      <c r="B716" s="5"/>
      <c r="K716" s="5"/>
    </row>
    <row r="717" spans="2:11" ht="15.75" customHeight="1" x14ac:dyDescent="0.2">
      <c r="B717" s="5"/>
      <c r="K717" s="5"/>
    </row>
    <row r="718" spans="2:11" ht="15.75" customHeight="1" x14ac:dyDescent="0.2">
      <c r="B718" s="5"/>
      <c r="K718" s="5"/>
    </row>
    <row r="719" spans="2:11" ht="15.75" customHeight="1" x14ac:dyDescent="0.2">
      <c r="B719" s="5"/>
      <c r="K719" s="5"/>
    </row>
    <row r="720" spans="2:11" ht="15.75" customHeight="1" x14ac:dyDescent="0.2">
      <c r="B720" s="5"/>
      <c r="K720" s="5"/>
    </row>
    <row r="721" spans="2:11" ht="15.75" customHeight="1" x14ac:dyDescent="0.2">
      <c r="B721" s="5"/>
      <c r="K721" s="5"/>
    </row>
    <row r="722" spans="2:11" ht="15.75" customHeight="1" x14ac:dyDescent="0.2">
      <c r="B722" s="5"/>
      <c r="K722" s="5"/>
    </row>
    <row r="723" spans="2:11" ht="15.75" customHeight="1" x14ac:dyDescent="0.2">
      <c r="B723" s="5"/>
      <c r="K723" s="5"/>
    </row>
    <row r="724" spans="2:11" ht="15.75" customHeight="1" x14ac:dyDescent="0.2">
      <c r="B724" s="5"/>
      <c r="K724" s="5"/>
    </row>
    <row r="725" spans="2:11" ht="15.75" customHeight="1" x14ac:dyDescent="0.2">
      <c r="B725" s="5"/>
      <c r="K725" s="5"/>
    </row>
    <row r="726" spans="2:11" ht="15.75" customHeight="1" x14ac:dyDescent="0.2">
      <c r="B726" s="5"/>
      <c r="K726" s="5"/>
    </row>
    <row r="727" spans="2:11" ht="15.75" customHeight="1" x14ac:dyDescent="0.2">
      <c r="B727" s="5"/>
      <c r="K727" s="5"/>
    </row>
    <row r="728" spans="2:11" ht="15.75" customHeight="1" x14ac:dyDescent="0.2">
      <c r="B728" s="5"/>
      <c r="K728" s="5"/>
    </row>
    <row r="729" spans="2:11" ht="15.75" customHeight="1" x14ac:dyDescent="0.2">
      <c r="B729" s="5"/>
      <c r="K729" s="5"/>
    </row>
    <row r="730" spans="2:11" ht="15.75" customHeight="1" x14ac:dyDescent="0.2">
      <c r="B730" s="5"/>
      <c r="K730" s="5"/>
    </row>
    <row r="731" spans="2:11" ht="15.75" customHeight="1" x14ac:dyDescent="0.2">
      <c r="B731" s="5"/>
      <c r="K731" s="5"/>
    </row>
    <row r="732" spans="2:11" ht="15.75" customHeight="1" x14ac:dyDescent="0.2">
      <c r="B732" s="5"/>
      <c r="K732" s="5"/>
    </row>
    <row r="733" spans="2:11" ht="15.75" customHeight="1" x14ac:dyDescent="0.2">
      <c r="B733" s="5"/>
      <c r="K733" s="5"/>
    </row>
    <row r="734" spans="2:11" ht="15.75" customHeight="1" x14ac:dyDescent="0.2">
      <c r="B734" s="5"/>
      <c r="K734" s="5"/>
    </row>
    <row r="735" spans="2:11" ht="15.75" customHeight="1" x14ac:dyDescent="0.2">
      <c r="B735" s="5"/>
      <c r="K735" s="5"/>
    </row>
    <row r="736" spans="2:11" ht="15.75" customHeight="1" x14ac:dyDescent="0.2">
      <c r="B736" s="5"/>
      <c r="K736" s="5"/>
    </row>
    <row r="737" spans="2:11" ht="15.75" customHeight="1" x14ac:dyDescent="0.2">
      <c r="B737" s="5"/>
      <c r="K737" s="5"/>
    </row>
    <row r="738" spans="2:11" ht="15.75" customHeight="1" x14ac:dyDescent="0.2">
      <c r="B738" s="5"/>
      <c r="K738" s="5"/>
    </row>
    <row r="739" spans="2:11" ht="15.75" customHeight="1" x14ac:dyDescent="0.2">
      <c r="B739" s="5"/>
      <c r="K739" s="5"/>
    </row>
    <row r="740" spans="2:11" ht="15.75" customHeight="1" x14ac:dyDescent="0.2">
      <c r="B740" s="5"/>
      <c r="K740" s="5"/>
    </row>
    <row r="741" spans="2:11" ht="15.75" customHeight="1" x14ac:dyDescent="0.2">
      <c r="B741" s="5"/>
      <c r="K741" s="5"/>
    </row>
    <row r="742" spans="2:11" ht="15.75" customHeight="1" x14ac:dyDescent="0.2">
      <c r="B742" s="5"/>
      <c r="K742" s="5"/>
    </row>
    <row r="743" spans="2:11" ht="15.75" customHeight="1" x14ac:dyDescent="0.2">
      <c r="B743" s="5"/>
      <c r="K743" s="5"/>
    </row>
    <row r="744" spans="2:11" ht="15.75" customHeight="1" x14ac:dyDescent="0.2">
      <c r="B744" s="5"/>
      <c r="K744" s="5"/>
    </row>
    <row r="745" spans="2:11" ht="15.75" customHeight="1" x14ac:dyDescent="0.2">
      <c r="B745" s="5"/>
      <c r="K745" s="5"/>
    </row>
    <row r="746" spans="2:11" ht="15.75" customHeight="1" x14ac:dyDescent="0.2">
      <c r="B746" s="5"/>
      <c r="K746" s="5"/>
    </row>
    <row r="747" spans="2:11" ht="15.75" customHeight="1" x14ac:dyDescent="0.2">
      <c r="B747" s="5"/>
      <c r="K747" s="5"/>
    </row>
    <row r="748" spans="2:11" ht="15.75" customHeight="1" x14ac:dyDescent="0.2">
      <c r="B748" s="5"/>
      <c r="K748" s="5"/>
    </row>
    <row r="749" spans="2:11" ht="15.75" customHeight="1" x14ac:dyDescent="0.2">
      <c r="B749" s="5"/>
      <c r="K749" s="5"/>
    </row>
    <row r="750" spans="2:11" ht="15.75" customHeight="1" x14ac:dyDescent="0.2">
      <c r="B750" s="5"/>
      <c r="K750" s="5"/>
    </row>
    <row r="751" spans="2:11" ht="15.75" customHeight="1" x14ac:dyDescent="0.2">
      <c r="B751" s="5"/>
      <c r="K751" s="5"/>
    </row>
    <row r="752" spans="2:11" ht="15.75" customHeight="1" x14ac:dyDescent="0.2">
      <c r="B752" s="5"/>
      <c r="K752" s="5"/>
    </row>
    <row r="753" spans="2:11" ht="15.75" customHeight="1" x14ac:dyDescent="0.2">
      <c r="B753" s="5"/>
      <c r="K753" s="5"/>
    </row>
    <row r="754" spans="2:11" ht="15.75" customHeight="1" x14ac:dyDescent="0.2">
      <c r="B754" s="5"/>
      <c r="K754" s="5"/>
    </row>
    <row r="755" spans="2:11" ht="15.75" customHeight="1" x14ac:dyDescent="0.2">
      <c r="B755" s="5"/>
      <c r="K755" s="5"/>
    </row>
    <row r="756" spans="2:11" ht="15.75" customHeight="1" x14ac:dyDescent="0.2">
      <c r="B756" s="5"/>
      <c r="K756" s="5"/>
    </row>
    <row r="757" spans="2:11" ht="15.75" customHeight="1" x14ac:dyDescent="0.2">
      <c r="B757" s="5"/>
      <c r="K757" s="5"/>
    </row>
    <row r="758" spans="2:11" ht="15.75" customHeight="1" x14ac:dyDescent="0.2">
      <c r="B758" s="5"/>
      <c r="K758" s="5"/>
    </row>
    <row r="759" spans="2:11" ht="15.75" customHeight="1" x14ac:dyDescent="0.2">
      <c r="B759" s="5"/>
      <c r="K759" s="5"/>
    </row>
    <row r="760" spans="2:11" ht="15.75" customHeight="1" x14ac:dyDescent="0.2">
      <c r="B760" s="5"/>
      <c r="K760" s="5"/>
    </row>
    <row r="761" spans="2:11" ht="15.75" customHeight="1" x14ac:dyDescent="0.2">
      <c r="B761" s="5"/>
      <c r="K761" s="5"/>
    </row>
    <row r="762" spans="2:11" ht="15.75" customHeight="1" x14ac:dyDescent="0.2">
      <c r="B762" s="5"/>
      <c r="K762" s="5"/>
    </row>
    <row r="763" spans="2:11" ht="15.75" customHeight="1" x14ac:dyDescent="0.2">
      <c r="B763" s="5"/>
      <c r="K763" s="5"/>
    </row>
    <row r="764" spans="2:11" ht="15.75" customHeight="1" x14ac:dyDescent="0.2">
      <c r="B764" s="5"/>
      <c r="K764" s="5"/>
    </row>
    <row r="765" spans="2:11" ht="15.75" customHeight="1" x14ac:dyDescent="0.2">
      <c r="B765" s="5"/>
      <c r="K765" s="5"/>
    </row>
    <row r="766" spans="2:11" ht="15.75" customHeight="1" x14ac:dyDescent="0.2">
      <c r="B766" s="5"/>
      <c r="K766" s="5"/>
    </row>
    <row r="767" spans="2:11" ht="15.75" customHeight="1" x14ac:dyDescent="0.2">
      <c r="B767" s="5"/>
      <c r="K767" s="5"/>
    </row>
    <row r="768" spans="2:11" ht="15.75" customHeight="1" x14ac:dyDescent="0.2">
      <c r="B768" s="5"/>
      <c r="K768" s="5"/>
    </row>
    <row r="769" spans="2:11" ht="15.75" customHeight="1" x14ac:dyDescent="0.2">
      <c r="B769" s="5"/>
      <c r="K769" s="5"/>
    </row>
    <row r="770" spans="2:11" ht="15.75" customHeight="1" x14ac:dyDescent="0.2">
      <c r="B770" s="5"/>
      <c r="K770" s="5"/>
    </row>
    <row r="771" spans="2:11" ht="15.75" customHeight="1" x14ac:dyDescent="0.2">
      <c r="B771" s="5"/>
      <c r="K771" s="5"/>
    </row>
    <row r="772" spans="2:11" ht="15.75" customHeight="1" x14ac:dyDescent="0.2">
      <c r="B772" s="5"/>
      <c r="K772" s="5"/>
    </row>
    <row r="773" spans="2:11" ht="15.75" customHeight="1" x14ac:dyDescent="0.2">
      <c r="B773" s="5"/>
      <c r="K773" s="5"/>
    </row>
    <row r="774" spans="2:11" ht="15.75" customHeight="1" x14ac:dyDescent="0.2">
      <c r="B774" s="5"/>
      <c r="K774" s="5"/>
    </row>
    <row r="775" spans="2:11" ht="15.75" customHeight="1" x14ac:dyDescent="0.2">
      <c r="B775" s="5"/>
      <c r="K775" s="5"/>
    </row>
    <row r="776" spans="2:11" ht="15.75" customHeight="1" x14ac:dyDescent="0.2">
      <c r="B776" s="5"/>
      <c r="K776" s="5"/>
    </row>
    <row r="777" spans="2:11" ht="15.75" customHeight="1" x14ac:dyDescent="0.2">
      <c r="B777" s="5"/>
      <c r="K777" s="5"/>
    </row>
    <row r="778" spans="2:11" ht="15.75" customHeight="1" x14ac:dyDescent="0.2">
      <c r="B778" s="5"/>
      <c r="K778" s="5"/>
    </row>
    <row r="779" spans="2:11" ht="15.75" customHeight="1" x14ac:dyDescent="0.2">
      <c r="B779" s="5"/>
      <c r="K779" s="5"/>
    </row>
    <row r="780" spans="2:11" ht="15.75" customHeight="1" x14ac:dyDescent="0.2">
      <c r="B780" s="5"/>
      <c r="K780" s="5"/>
    </row>
    <row r="781" spans="2:11" ht="15.75" customHeight="1" x14ac:dyDescent="0.2">
      <c r="B781" s="5"/>
      <c r="K781" s="5"/>
    </row>
    <row r="782" spans="2:11" ht="15.75" customHeight="1" x14ac:dyDescent="0.2">
      <c r="B782" s="5"/>
      <c r="K782" s="5"/>
    </row>
    <row r="783" spans="2:11" ht="15.75" customHeight="1" x14ac:dyDescent="0.2">
      <c r="B783" s="5"/>
      <c r="K783" s="5"/>
    </row>
    <row r="784" spans="2:11" ht="15.75" customHeight="1" x14ac:dyDescent="0.2">
      <c r="B784" s="5"/>
      <c r="K784" s="5"/>
    </row>
    <row r="785" spans="2:11" ht="15.75" customHeight="1" x14ac:dyDescent="0.2">
      <c r="B785" s="5"/>
      <c r="K785" s="5"/>
    </row>
    <row r="786" spans="2:11" ht="15.75" customHeight="1" x14ac:dyDescent="0.2">
      <c r="B786" s="5"/>
      <c r="K786" s="5"/>
    </row>
    <row r="787" spans="2:11" ht="15.75" customHeight="1" x14ac:dyDescent="0.2">
      <c r="B787" s="5"/>
      <c r="K787" s="5"/>
    </row>
    <row r="788" spans="2:11" ht="15.75" customHeight="1" x14ac:dyDescent="0.2">
      <c r="B788" s="5"/>
      <c r="K788" s="5"/>
    </row>
    <row r="789" spans="2:11" ht="15.75" customHeight="1" x14ac:dyDescent="0.2">
      <c r="B789" s="5"/>
      <c r="K789" s="5"/>
    </row>
    <row r="790" spans="2:11" ht="15.75" customHeight="1" x14ac:dyDescent="0.2">
      <c r="B790" s="5"/>
      <c r="K790" s="5"/>
    </row>
    <row r="791" spans="2:11" ht="15.75" customHeight="1" x14ac:dyDescent="0.2">
      <c r="B791" s="5"/>
      <c r="K791" s="5"/>
    </row>
    <row r="792" spans="2:11" ht="15.75" customHeight="1" x14ac:dyDescent="0.2">
      <c r="B792" s="5"/>
      <c r="K792" s="5"/>
    </row>
    <row r="793" spans="2:11" ht="15.75" customHeight="1" x14ac:dyDescent="0.2">
      <c r="B793" s="5"/>
      <c r="K793" s="5"/>
    </row>
    <row r="794" spans="2:11" ht="15.75" customHeight="1" x14ac:dyDescent="0.2">
      <c r="B794" s="5"/>
      <c r="K794" s="5"/>
    </row>
    <row r="795" spans="2:11" ht="15.75" customHeight="1" x14ac:dyDescent="0.2">
      <c r="B795" s="5"/>
      <c r="K795" s="5"/>
    </row>
    <row r="796" spans="2:11" ht="15.75" customHeight="1" x14ac:dyDescent="0.2">
      <c r="B796" s="5"/>
      <c r="K796" s="5"/>
    </row>
    <row r="797" spans="2:11" ht="15.75" customHeight="1" x14ac:dyDescent="0.2">
      <c r="B797" s="5"/>
      <c r="K797" s="5"/>
    </row>
    <row r="798" spans="2:11" ht="15.75" customHeight="1" x14ac:dyDescent="0.2">
      <c r="B798" s="5"/>
      <c r="K798" s="5"/>
    </row>
    <row r="799" spans="2:11" ht="15.75" customHeight="1" x14ac:dyDescent="0.2">
      <c r="B799" s="5"/>
      <c r="K799" s="5"/>
    </row>
    <row r="800" spans="2:11" ht="15.75" customHeight="1" x14ac:dyDescent="0.2">
      <c r="B800" s="5"/>
      <c r="K800" s="5"/>
    </row>
    <row r="801" spans="2:11" ht="15.75" customHeight="1" x14ac:dyDescent="0.2">
      <c r="B801" s="5"/>
      <c r="K801" s="5"/>
    </row>
    <row r="802" spans="2:11" ht="15.75" customHeight="1" x14ac:dyDescent="0.2">
      <c r="B802" s="5"/>
      <c r="K802" s="5"/>
    </row>
    <row r="803" spans="2:11" ht="15.75" customHeight="1" x14ac:dyDescent="0.2">
      <c r="B803" s="5"/>
      <c r="K803" s="5"/>
    </row>
    <row r="804" spans="2:11" ht="15.75" customHeight="1" x14ac:dyDescent="0.2">
      <c r="B804" s="5"/>
      <c r="K804" s="5"/>
    </row>
    <row r="805" spans="2:11" ht="15.75" customHeight="1" x14ac:dyDescent="0.2">
      <c r="B805" s="5"/>
      <c r="K805" s="5"/>
    </row>
    <row r="806" spans="2:11" ht="15.75" customHeight="1" x14ac:dyDescent="0.2">
      <c r="B806" s="5"/>
      <c r="K806" s="5"/>
    </row>
    <row r="807" spans="2:11" ht="15.75" customHeight="1" x14ac:dyDescent="0.2">
      <c r="B807" s="5"/>
      <c r="K807" s="5"/>
    </row>
    <row r="808" spans="2:11" ht="15.75" customHeight="1" x14ac:dyDescent="0.2">
      <c r="B808" s="5"/>
      <c r="K808" s="5"/>
    </row>
    <row r="809" spans="2:11" ht="15.75" customHeight="1" x14ac:dyDescent="0.2">
      <c r="B809" s="5"/>
      <c r="K809" s="5"/>
    </row>
    <row r="810" spans="2:11" ht="15.75" customHeight="1" x14ac:dyDescent="0.2">
      <c r="B810" s="5"/>
      <c r="K810" s="5"/>
    </row>
    <row r="811" spans="2:11" ht="15.75" customHeight="1" x14ac:dyDescent="0.2">
      <c r="B811" s="5"/>
      <c r="K811" s="5"/>
    </row>
    <row r="812" spans="2:11" ht="15.75" customHeight="1" x14ac:dyDescent="0.2">
      <c r="B812" s="5"/>
      <c r="K812" s="5"/>
    </row>
    <row r="813" spans="2:11" ht="15.75" customHeight="1" x14ac:dyDescent="0.2">
      <c r="B813" s="5"/>
      <c r="K813" s="5"/>
    </row>
    <row r="814" spans="2:11" ht="15.75" customHeight="1" x14ac:dyDescent="0.2">
      <c r="B814" s="5"/>
      <c r="K814" s="5"/>
    </row>
    <row r="815" spans="2:11" ht="15.75" customHeight="1" x14ac:dyDescent="0.2">
      <c r="B815" s="5"/>
      <c r="K815" s="5"/>
    </row>
    <row r="816" spans="2:11" ht="15.75" customHeight="1" x14ac:dyDescent="0.2">
      <c r="B816" s="5"/>
      <c r="K816" s="5"/>
    </row>
    <row r="817" spans="2:11" ht="15.75" customHeight="1" x14ac:dyDescent="0.2">
      <c r="B817" s="5"/>
      <c r="K817" s="5"/>
    </row>
    <row r="818" spans="2:11" ht="15.75" customHeight="1" x14ac:dyDescent="0.2">
      <c r="B818" s="5"/>
      <c r="K818" s="5"/>
    </row>
    <row r="819" spans="2:11" ht="15.75" customHeight="1" x14ac:dyDescent="0.2">
      <c r="B819" s="5"/>
      <c r="K819" s="5"/>
    </row>
    <row r="820" spans="2:11" ht="15.75" customHeight="1" x14ac:dyDescent="0.2">
      <c r="B820" s="5"/>
      <c r="K820" s="5"/>
    </row>
    <row r="821" spans="2:11" ht="15.75" customHeight="1" x14ac:dyDescent="0.2">
      <c r="B821" s="5"/>
      <c r="K821" s="5"/>
    </row>
    <row r="822" spans="2:11" ht="15.75" customHeight="1" x14ac:dyDescent="0.2">
      <c r="B822" s="5"/>
      <c r="K822" s="5"/>
    </row>
    <row r="823" spans="2:11" ht="15.75" customHeight="1" x14ac:dyDescent="0.2">
      <c r="B823" s="5"/>
      <c r="K823" s="5"/>
    </row>
    <row r="824" spans="2:11" ht="15.75" customHeight="1" x14ac:dyDescent="0.2">
      <c r="B824" s="5"/>
      <c r="K824" s="5"/>
    </row>
    <row r="825" spans="2:11" ht="15.75" customHeight="1" x14ac:dyDescent="0.2">
      <c r="B825" s="5"/>
      <c r="K825" s="5"/>
    </row>
    <row r="826" spans="2:11" ht="15.75" customHeight="1" x14ac:dyDescent="0.2">
      <c r="B826" s="5"/>
      <c r="K826" s="5"/>
    </row>
    <row r="827" spans="2:11" ht="15.75" customHeight="1" x14ac:dyDescent="0.2">
      <c r="B827" s="5"/>
      <c r="K827" s="5"/>
    </row>
    <row r="828" spans="2:11" ht="15.75" customHeight="1" x14ac:dyDescent="0.2">
      <c r="B828" s="5"/>
      <c r="K828" s="5"/>
    </row>
    <row r="829" spans="2:11" ht="15.75" customHeight="1" x14ac:dyDescent="0.2">
      <c r="B829" s="5"/>
      <c r="K829" s="5"/>
    </row>
    <row r="830" spans="2:11" ht="15.75" customHeight="1" x14ac:dyDescent="0.2">
      <c r="B830" s="5"/>
      <c r="K830" s="5"/>
    </row>
    <row r="831" spans="2:11" ht="15.75" customHeight="1" x14ac:dyDescent="0.2">
      <c r="B831" s="5"/>
      <c r="K831" s="5"/>
    </row>
    <row r="832" spans="2:11" ht="15.75" customHeight="1" x14ac:dyDescent="0.2">
      <c r="B832" s="5"/>
      <c r="K832" s="5"/>
    </row>
    <row r="833" spans="2:11" ht="15.75" customHeight="1" x14ac:dyDescent="0.2">
      <c r="B833" s="5"/>
      <c r="K833" s="5"/>
    </row>
    <row r="834" spans="2:11" ht="15.75" customHeight="1" x14ac:dyDescent="0.2">
      <c r="B834" s="5"/>
      <c r="K834" s="5"/>
    </row>
    <row r="835" spans="2:11" ht="15.75" customHeight="1" x14ac:dyDescent="0.2">
      <c r="B835" s="5"/>
      <c r="K835" s="5"/>
    </row>
    <row r="836" spans="2:11" ht="15.75" customHeight="1" x14ac:dyDescent="0.2">
      <c r="B836" s="5"/>
      <c r="K836" s="5"/>
    </row>
    <row r="837" spans="2:11" ht="15.75" customHeight="1" x14ac:dyDescent="0.2">
      <c r="B837" s="5"/>
      <c r="K837" s="5"/>
    </row>
    <row r="838" spans="2:11" ht="15.75" customHeight="1" x14ac:dyDescent="0.2">
      <c r="B838" s="5"/>
      <c r="K838" s="5"/>
    </row>
    <row r="839" spans="2:11" ht="15.75" customHeight="1" x14ac:dyDescent="0.2">
      <c r="B839" s="5"/>
      <c r="K839" s="5"/>
    </row>
    <row r="840" spans="2:11" ht="15.75" customHeight="1" x14ac:dyDescent="0.2">
      <c r="B840" s="5"/>
      <c r="K840" s="5"/>
    </row>
    <row r="841" spans="2:11" ht="15.75" customHeight="1" x14ac:dyDescent="0.2">
      <c r="B841" s="5"/>
      <c r="K841" s="5"/>
    </row>
    <row r="842" spans="2:11" ht="15.75" customHeight="1" x14ac:dyDescent="0.2">
      <c r="B842" s="5"/>
      <c r="K842" s="5"/>
    </row>
    <row r="843" spans="2:11" ht="15.75" customHeight="1" x14ac:dyDescent="0.2">
      <c r="B843" s="5"/>
      <c r="K843" s="5"/>
    </row>
    <row r="844" spans="2:11" ht="15.75" customHeight="1" x14ac:dyDescent="0.2">
      <c r="B844" s="5"/>
      <c r="K844" s="5"/>
    </row>
    <row r="845" spans="2:11" ht="15.75" customHeight="1" x14ac:dyDescent="0.2">
      <c r="B845" s="5"/>
      <c r="K845" s="5"/>
    </row>
    <row r="846" spans="2:11" ht="15.75" customHeight="1" x14ac:dyDescent="0.2">
      <c r="B846" s="5"/>
      <c r="K846" s="5"/>
    </row>
    <row r="847" spans="2:11" ht="15.75" customHeight="1" x14ac:dyDescent="0.2">
      <c r="B847" s="5"/>
      <c r="K847" s="5"/>
    </row>
    <row r="848" spans="2:11" ht="15.75" customHeight="1" x14ac:dyDescent="0.2">
      <c r="B848" s="5"/>
      <c r="K848" s="5"/>
    </row>
    <row r="849" spans="2:11" ht="15.75" customHeight="1" x14ac:dyDescent="0.2">
      <c r="B849" s="5"/>
      <c r="K849" s="5"/>
    </row>
    <row r="850" spans="2:11" ht="15.75" customHeight="1" x14ac:dyDescent="0.2">
      <c r="B850" s="5"/>
      <c r="K850" s="5"/>
    </row>
    <row r="851" spans="2:11" ht="15.75" customHeight="1" x14ac:dyDescent="0.2">
      <c r="B851" s="5"/>
      <c r="K851" s="5"/>
    </row>
    <row r="852" spans="2:11" ht="15.75" customHeight="1" x14ac:dyDescent="0.2">
      <c r="B852" s="5"/>
      <c r="K852" s="5"/>
    </row>
    <row r="853" spans="2:11" ht="15.75" customHeight="1" x14ac:dyDescent="0.2">
      <c r="B853" s="5"/>
      <c r="K853" s="5"/>
    </row>
    <row r="854" spans="2:11" ht="15.75" customHeight="1" x14ac:dyDescent="0.2">
      <c r="B854" s="5"/>
      <c r="K854" s="5"/>
    </row>
    <row r="855" spans="2:11" ht="15.75" customHeight="1" x14ac:dyDescent="0.2">
      <c r="B855" s="5"/>
      <c r="K855" s="5"/>
    </row>
    <row r="856" spans="2:11" ht="15.75" customHeight="1" x14ac:dyDescent="0.2">
      <c r="B856" s="5"/>
      <c r="K856" s="5"/>
    </row>
    <row r="857" spans="2:11" ht="15.75" customHeight="1" x14ac:dyDescent="0.2">
      <c r="B857" s="5"/>
      <c r="K857" s="5"/>
    </row>
    <row r="858" spans="2:11" ht="15.75" customHeight="1" x14ac:dyDescent="0.2">
      <c r="B858" s="5"/>
      <c r="K858" s="5"/>
    </row>
    <row r="859" spans="2:11" ht="15.75" customHeight="1" x14ac:dyDescent="0.2">
      <c r="B859" s="5"/>
      <c r="K859" s="5"/>
    </row>
    <row r="860" spans="2:11" ht="15.75" customHeight="1" x14ac:dyDescent="0.2">
      <c r="B860" s="5"/>
      <c r="K860" s="5"/>
    </row>
    <row r="861" spans="2:11" ht="15.75" customHeight="1" x14ac:dyDescent="0.2">
      <c r="B861" s="5"/>
      <c r="K861" s="5"/>
    </row>
    <row r="862" spans="2:11" ht="15.75" customHeight="1" x14ac:dyDescent="0.2">
      <c r="B862" s="5"/>
      <c r="K862" s="5"/>
    </row>
    <row r="863" spans="2:11" ht="15.75" customHeight="1" x14ac:dyDescent="0.2">
      <c r="B863" s="5"/>
      <c r="K863" s="5"/>
    </row>
    <row r="864" spans="2:11" ht="15.75" customHeight="1" x14ac:dyDescent="0.2">
      <c r="B864" s="5"/>
      <c r="K864" s="5"/>
    </row>
    <row r="865" spans="2:11" ht="15.75" customHeight="1" x14ac:dyDescent="0.2">
      <c r="B865" s="5"/>
      <c r="K865" s="5"/>
    </row>
    <row r="866" spans="2:11" ht="15.75" customHeight="1" x14ac:dyDescent="0.2">
      <c r="B866" s="5"/>
      <c r="K866" s="5"/>
    </row>
    <row r="867" spans="2:11" ht="15.75" customHeight="1" x14ac:dyDescent="0.2">
      <c r="B867" s="5"/>
      <c r="K867" s="5"/>
    </row>
    <row r="868" spans="2:11" ht="15.75" customHeight="1" x14ac:dyDescent="0.2">
      <c r="B868" s="5"/>
      <c r="K868" s="5"/>
    </row>
    <row r="869" spans="2:11" ht="15.75" customHeight="1" x14ac:dyDescent="0.2">
      <c r="B869" s="5"/>
      <c r="K869" s="5"/>
    </row>
    <row r="870" spans="2:11" ht="15.75" customHeight="1" x14ac:dyDescent="0.2">
      <c r="B870" s="5"/>
      <c r="K870" s="5"/>
    </row>
    <row r="871" spans="2:11" ht="15.75" customHeight="1" x14ac:dyDescent="0.2">
      <c r="B871" s="5"/>
      <c r="K871" s="5"/>
    </row>
    <row r="872" spans="2:11" ht="15.75" customHeight="1" x14ac:dyDescent="0.2">
      <c r="B872" s="5"/>
      <c r="K872" s="5"/>
    </row>
    <row r="873" spans="2:11" ht="15.75" customHeight="1" x14ac:dyDescent="0.2">
      <c r="B873" s="5"/>
      <c r="K873" s="5"/>
    </row>
    <row r="874" spans="2:11" ht="15.75" customHeight="1" x14ac:dyDescent="0.2">
      <c r="B874" s="5"/>
      <c r="K874" s="5"/>
    </row>
    <row r="875" spans="2:11" ht="15.75" customHeight="1" x14ac:dyDescent="0.2">
      <c r="B875" s="5"/>
      <c r="K875" s="5"/>
    </row>
    <row r="876" spans="2:11" ht="15.75" customHeight="1" x14ac:dyDescent="0.2">
      <c r="B876" s="5"/>
      <c r="K876" s="5"/>
    </row>
    <row r="877" spans="2:11" ht="15.75" customHeight="1" x14ac:dyDescent="0.2">
      <c r="B877" s="5"/>
      <c r="K877" s="5"/>
    </row>
    <row r="878" spans="2:11" ht="15.75" customHeight="1" x14ac:dyDescent="0.2">
      <c r="B878" s="5"/>
      <c r="K878" s="5"/>
    </row>
    <row r="879" spans="2:11" ht="15.75" customHeight="1" x14ac:dyDescent="0.2">
      <c r="B879" s="5"/>
      <c r="K879" s="5"/>
    </row>
    <row r="880" spans="2:11" ht="15.75" customHeight="1" x14ac:dyDescent="0.2">
      <c r="B880" s="5"/>
      <c r="K880" s="5"/>
    </row>
    <row r="881" spans="2:11" ht="15.75" customHeight="1" x14ac:dyDescent="0.2">
      <c r="B881" s="5"/>
      <c r="K881" s="5"/>
    </row>
    <row r="882" spans="2:11" ht="15.75" customHeight="1" x14ac:dyDescent="0.2">
      <c r="B882" s="5"/>
      <c r="K882" s="5"/>
    </row>
    <row r="883" spans="2:11" ht="15.75" customHeight="1" x14ac:dyDescent="0.2">
      <c r="B883" s="5"/>
      <c r="K883" s="5"/>
    </row>
    <row r="884" spans="2:11" ht="15.75" customHeight="1" x14ac:dyDescent="0.2">
      <c r="B884" s="5"/>
      <c r="K884" s="5"/>
    </row>
    <row r="885" spans="2:11" ht="15.75" customHeight="1" x14ac:dyDescent="0.2">
      <c r="B885" s="5"/>
      <c r="K885" s="5"/>
    </row>
    <row r="886" spans="2:11" ht="15.75" customHeight="1" x14ac:dyDescent="0.2">
      <c r="B886" s="5"/>
      <c r="K886" s="5"/>
    </row>
    <row r="887" spans="2:11" ht="15.75" customHeight="1" x14ac:dyDescent="0.2">
      <c r="B887" s="5"/>
      <c r="K887" s="5"/>
    </row>
    <row r="888" spans="2:11" ht="15.75" customHeight="1" x14ac:dyDescent="0.2">
      <c r="B888" s="5"/>
      <c r="K888" s="5"/>
    </row>
    <row r="889" spans="2:11" ht="15.75" customHeight="1" x14ac:dyDescent="0.2">
      <c r="B889" s="5"/>
      <c r="K889" s="5"/>
    </row>
    <row r="890" spans="2:11" ht="15.75" customHeight="1" x14ac:dyDescent="0.2">
      <c r="B890" s="5"/>
      <c r="K890" s="5"/>
    </row>
    <row r="891" spans="2:11" ht="15.75" customHeight="1" x14ac:dyDescent="0.2">
      <c r="B891" s="5"/>
      <c r="K891" s="5"/>
    </row>
    <row r="892" spans="2:11" ht="15.75" customHeight="1" x14ac:dyDescent="0.2">
      <c r="B892" s="5"/>
      <c r="K892" s="5"/>
    </row>
    <row r="893" spans="2:11" ht="15.75" customHeight="1" x14ac:dyDescent="0.2">
      <c r="B893" s="5"/>
      <c r="K893" s="5"/>
    </row>
    <row r="894" spans="2:11" ht="15.75" customHeight="1" x14ac:dyDescent="0.2">
      <c r="B894" s="5"/>
      <c r="K894" s="5"/>
    </row>
    <row r="895" spans="2:11" ht="15.75" customHeight="1" x14ac:dyDescent="0.2">
      <c r="B895" s="5"/>
      <c r="K895" s="5"/>
    </row>
    <row r="896" spans="2:11" ht="15.75" customHeight="1" x14ac:dyDescent="0.2">
      <c r="B896" s="5"/>
      <c r="K896" s="5"/>
    </row>
    <row r="897" spans="2:11" ht="15.75" customHeight="1" x14ac:dyDescent="0.2">
      <c r="B897" s="5"/>
      <c r="K897" s="5"/>
    </row>
    <row r="898" spans="2:11" ht="15.75" customHeight="1" x14ac:dyDescent="0.2">
      <c r="B898" s="5"/>
      <c r="K898" s="5"/>
    </row>
    <row r="899" spans="2:11" ht="15.75" customHeight="1" x14ac:dyDescent="0.2">
      <c r="B899" s="5"/>
      <c r="K899" s="5"/>
    </row>
    <row r="900" spans="2:11" ht="15.75" customHeight="1" x14ac:dyDescent="0.2">
      <c r="B900" s="5"/>
      <c r="K900" s="5"/>
    </row>
    <row r="901" spans="2:11" ht="15.75" customHeight="1" x14ac:dyDescent="0.2">
      <c r="B901" s="5"/>
      <c r="K901" s="5"/>
    </row>
    <row r="902" spans="2:11" ht="15.75" customHeight="1" x14ac:dyDescent="0.2">
      <c r="B902" s="5"/>
      <c r="K902" s="5"/>
    </row>
    <row r="903" spans="2:11" ht="15.75" customHeight="1" x14ac:dyDescent="0.2">
      <c r="B903" s="5"/>
      <c r="K903" s="5"/>
    </row>
    <row r="904" spans="2:11" ht="15.75" customHeight="1" x14ac:dyDescent="0.2">
      <c r="B904" s="5"/>
      <c r="K904" s="5"/>
    </row>
    <row r="905" spans="2:11" ht="15.75" customHeight="1" x14ac:dyDescent="0.2">
      <c r="B905" s="5"/>
      <c r="K905" s="5"/>
    </row>
    <row r="906" spans="2:11" ht="15.75" customHeight="1" x14ac:dyDescent="0.2">
      <c r="B906" s="5"/>
      <c r="K906" s="5"/>
    </row>
    <row r="907" spans="2:11" ht="15.75" customHeight="1" x14ac:dyDescent="0.2">
      <c r="B907" s="5"/>
      <c r="K907" s="5"/>
    </row>
    <row r="908" spans="2:11" ht="15.75" customHeight="1" x14ac:dyDescent="0.2">
      <c r="B908" s="5"/>
      <c r="K908" s="5"/>
    </row>
    <row r="909" spans="2:11" ht="15.75" customHeight="1" x14ac:dyDescent="0.2">
      <c r="B909" s="5"/>
      <c r="K909" s="5"/>
    </row>
    <row r="910" spans="2:11" ht="15.75" customHeight="1" x14ac:dyDescent="0.2">
      <c r="B910" s="5"/>
      <c r="K910" s="5"/>
    </row>
    <row r="911" spans="2:11" ht="15.75" customHeight="1" x14ac:dyDescent="0.2">
      <c r="B911" s="5"/>
      <c r="K911" s="5"/>
    </row>
    <row r="912" spans="2:11" ht="15.75" customHeight="1" x14ac:dyDescent="0.2">
      <c r="B912" s="5"/>
      <c r="K912" s="5"/>
    </row>
    <row r="913" spans="2:11" ht="15.75" customHeight="1" x14ac:dyDescent="0.2">
      <c r="B913" s="5"/>
      <c r="K913" s="5"/>
    </row>
    <row r="914" spans="2:11" ht="15.75" customHeight="1" x14ac:dyDescent="0.2">
      <c r="B914" s="5"/>
      <c r="K914" s="5"/>
    </row>
    <row r="915" spans="2:11" ht="15.75" customHeight="1" x14ac:dyDescent="0.2">
      <c r="B915" s="5"/>
      <c r="K915" s="5"/>
    </row>
    <row r="916" spans="2:11" ht="15.75" customHeight="1" x14ac:dyDescent="0.2">
      <c r="B916" s="5"/>
      <c r="K916" s="5"/>
    </row>
    <row r="917" spans="2:11" ht="15.75" customHeight="1" x14ac:dyDescent="0.2">
      <c r="B917" s="5"/>
      <c r="K917" s="5"/>
    </row>
    <row r="918" spans="2:11" ht="15.75" customHeight="1" x14ac:dyDescent="0.2">
      <c r="B918" s="5"/>
      <c r="K918" s="5"/>
    </row>
    <row r="919" spans="2:11" ht="15.75" customHeight="1" x14ac:dyDescent="0.2">
      <c r="B919" s="5"/>
      <c r="K919" s="5"/>
    </row>
    <row r="920" spans="2:11" ht="15.75" customHeight="1" x14ac:dyDescent="0.2">
      <c r="B920" s="5"/>
      <c r="K920" s="5"/>
    </row>
    <row r="921" spans="2:11" ht="15.75" customHeight="1" x14ac:dyDescent="0.2">
      <c r="B921" s="5"/>
      <c r="K921" s="5"/>
    </row>
    <row r="922" spans="2:11" ht="15.75" customHeight="1" x14ac:dyDescent="0.2">
      <c r="B922" s="5"/>
      <c r="K922" s="5"/>
    </row>
    <row r="923" spans="2:11" ht="15.75" customHeight="1" x14ac:dyDescent="0.2">
      <c r="B923" s="5"/>
      <c r="K923" s="5"/>
    </row>
    <row r="924" spans="2:11" ht="15.75" customHeight="1" x14ac:dyDescent="0.2">
      <c r="B924" s="5"/>
      <c r="K924" s="5"/>
    </row>
    <row r="925" spans="2:11" ht="15.75" customHeight="1" x14ac:dyDescent="0.2">
      <c r="B925" s="5"/>
      <c r="K925" s="5"/>
    </row>
    <row r="926" spans="2:11" ht="15.75" customHeight="1" x14ac:dyDescent="0.2">
      <c r="B926" s="5"/>
      <c r="K926" s="5"/>
    </row>
    <row r="927" spans="2:11" ht="15.75" customHeight="1" x14ac:dyDescent="0.2">
      <c r="B927" s="5"/>
      <c r="K927" s="5"/>
    </row>
    <row r="928" spans="2:11" ht="15.75" customHeight="1" x14ac:dyDescent="0.2">
      <c r="B928" s="5"/>
      <c r="K928" s="5"/>
    </row>
    <row r="929" spans="2:11" ht="15.75" customHeight="1" x14ac:dyDescent="0.2">
      <c r="B929" s="5"/>
      <c r="K929" s="5"/>
    </row>
    <row r="930" spans="2:11" ht="15.75" customHeight="1" x14ac:dyDescent="0.2">
      <c r="B930" s="5"/>
      <c r="K930" s="5"/>
    </row>
    <row r="931" spans="2:11" ht="15.75" customHeight="1" x14ac:dyDescent="0.2">
      <c r="B931" s="5"/>
      <c r="K931" s="5"/>
    </row>
    <row r="932" spans="2:11" ht="15.75" customHeight="1" x14ac:dyDescent="0.2">
      <c r="B932" s="5"/>
      <c r="K932" s="5"/>
    </row>
    <row r="933" spans="2:11" ht="15.75" customHeight="1" x14ac:dyDescent="0.2">
      <c r="B933" s="5"/>
      <c r="K933" s="5"/>
    </row>
    <row r="934" spans="2:11" ht="15.75" customHeight="1" x14ac:dyDescent="0.2">
      <c r="B934" s="5"/>
      <c r="K934" s="5"/>
    </row>
    <row r="935" spans="2:11" ht="15.75" customHeight="1" x14ac:dyDescent="0.2">
      <c r="B935" s="5"/>
      <c r="K935" s="5"/>
    </row>
    <row r="936" spans="2:11" ht="15.75" customHeight="1" x14ac:dyDescent="0.2">
      <c r="B936" s="5"/>
      <c r="K936" s="5"/>
    </row>
    <row r="937" spans="2:11" ht="15.75" customHeight="1" x14ac:dyDescent="0.2">
      <c r="B937" s="5"/>
      <c r="K937" s="5"/>
    </row>
    <row r="938" spans="2:11" ht="15.75" customHeight="1" x14ac:dyDescent="0.2">
      <c r="B938" s="5"/>
      <c r="K938" s="5"/>
    </row>
    <row r="939" spans="2:11" ht="15.75" customHeight="1" x14ac:dyDescent="0.2">
      <c r="B939" s="5"/>
      <c r="K939" s="5"/>
    </row>
    <row r="940" spans="2:11" ht="15.75" customHeight="1" x14ac:dyDescent="0.2">
      <c r="B940" s="5"/>
      <c r="K940" s="5"/>
    </row>
    <row r="941" spans="2:11" ht="15.75" customHeight="1" x14ac:dyDescent="0.2">
      <c r="B941" s="5"/>
      <c r="K941" s="5"/>
    </row>
    <row r="942" spans="2:11" ht="15.75" customHeight="1" x14ac:dyDescent="0.2">
      <c r="B942" s="5"/>
      <c r="K942" s="5"/>
    </row>
    <row r="943" spans="2:11" ht="15.75" customHeight="1" x14ac:dyDescent="0.2">
      <c r="B943" s="5"/>
      <c r="K943" s="5"/>
    </row>
    <row r="944" spans="2:11" ht="15.75" customHeight="1" x14ac:dyDescent="0.2">
      <c r="B944" s="5"/>
      <c r="K944" s="5"/>
    </row>
    <row r="945" spans="2:11" ht="15.75" customHeight="1" x14ac:dyDescent="0.2">
      <c r="B945" s="5"/>
      <c r="K945" s="5"/>
    </row>
    <row r="946" spans="2:11" ht="15.75" customHeight="1" x14ac:dyDescent="0.2">
      <c r="B946" s="5"/>
      <c r="K946" s="5"/>
    </row>
    <row r="947" spans="2:11" ht="15.75" customHeight="1" x14ac:dyDescent="0.2">
      <c r="B947" s="5"/>
      <c r="K947" s="5"/>
    </row>
    <row r="948" spans="2:11" ht="15.75" customHeight="1" x14ac:dyDescent="0.2">
      <c r="B948" s="5"/>
      <c r="K948" s="5"/>
    </row>
    <row r="949" spans="2:11" ht="15.75" customHeight="1" x14ac:dyDescent="0.2">
      <c r="B949" s="5"/>
      <c r="K949" s="5"/>
    </row>
    <row r="950" spans="2:11" ht="15.75" customHeight="1" x14ac:dyDescent="0.2">
      <c r="B950" s="5"/>
      <c r="K950" s="5"/>
    </row>
    <row r="951" spans="2:11" ht="15.75" customHeight="1" x14ac:dyDescent="0.2">
      <c r="B951" s="5"/>
      <c r="K951" s="5"/>
    </row>
    <row r="952" spans="2:11" ht="15.75" customHeight="1" x14ac:dyDescent="0.2">
      <c r="B952" s="5"/>
      <c r="K952" s="5"/>
    </row>
    <row r="953" spans="2:11" ht="15.75" customHeight="1" x14ac:dyDescent="0.2">
      <c r="B953" s="5"/>
      <c r="K953" s="5"/>
    </row>
    <row r="954" spans="2:11" ht="15.75" customHeight="1" x14ac:dyDescent="0.2">
      <c r="B954" s="5"/>
      <c r="K954" s="5"/>
    </row>
    <row r="955" spans="2:11" ht="15.75" customHeight="1" x14ac:dyDescent="0.2">
      <c r="B955" s="5"/>
      <c r="K955" s="5"/>
    </row>
    <row r="956" spans="2:11" ht="15.75" customHeight="1" x14ac:dyDescent="0.2">
      <c r="B956" s="5"/>
      <c r="K956" s="5"/>
    </row>
    <row r="957" spans="2:11" ht="15.75" customHeight="1" x14ac:dyDescent="0.2">
      <c r="B957" s="5"/>
      <c r="K957" s="5"/>
    </row>
    <row r="958" spans="2:11" ht="15.75" customHeight="1" x14ac:dyDescent="0.2">
      <c r="B958" s="5"/>
      <c r="K958" s="5"/>
    </row>
    <row r="959" spans="2:11" ht="15.75" customHeight="1" x14ac:dyDescent="0.2">
      <c r="B959" s="5"/>
      <c r="K959" s="5"/>
    </row>
    <row r="960" spans="2:11" ht="15.75" customHeight="1" x14ac:dyDescent="0.2">
      <c r="B960" s="5"/>
      <c r="K960" s="5"/>
    </row>
    <row r="961" spans="2:11" ht="15.75" customHeight="1" x14ac:dyDescent="0.2">
      <c r="B961" s="5"/>
      <c r="K961" s="5"/>
    </row>
    <row r="962" spans="2:11" ht="15.75" customHeight="1" x14ac:dyDescent="0.2">
      <c r="B962" s="5"/>
      <c r="K962" s="5"/>
    </row>
    <row r="963" spans="2:11" ht="15.75" customHeight="1" x14ac:dyDescent="0.2">
      <c r="B963" s="5"/>
      <c r="K963" s="5"/>
    </row>
    <row r="964" spans="2:11" ht="15.75" customHeight="1" x14ac:dyDescent="0.2">
      <c r="B964" s="5"/>
      <c r="K964" s="5"/>
    </row>
    <row r="965" spans="2:11" ht="15.75" customHeight="1" x14ac:dyDescent="0.2">
      <c r="B965" s="5"/>
      <c r="K965" s="5"/>
    </row>
    <row r="966" spans="2:11" ht="15.75" customHeight="1" x14ac:dyDescent="0.2">
      <c r="B966" s="5"/>
      <c r="K966" s="5"/>
    </row>
    <row r="967" spans="2:11" ht="15.75" customHeight="1" x14ac:dyDescent="0.2">
      <c r="B967" s="5"/>
      <c r="K967" s="5"/>
    </row>
    <row r="968" spans="2:11" ht="15.75" customHeight="1" x14ac:dyDescent="0.2">
      <c r="B968" s="5"/>
      <c r="K968" s="5"/>
    </row>
    <row r="969" spans="2:11" ht="15.75" customHeight="1" x14ac:dyDescent="0.2">
      <c r="B969" s="5"/>
      <c r="K969" s="5"/>
    </row>
    <row r="970" spans="2:11" ht="15.75" customHeight="1" x14ac:dyDescent="0.2">
      <c r="B970" s="5"/>
      <c r="K970" s="5"/>
    </row>
    <row r="971" spans="2:11" ht="15.75" customHeight="1" x14ac:dyDescent="0.2">
      <c r="B971" s="5"/>
      <c r="K971" s="5"/>
    </row>
    <row r="972" spans="2:11" ht="15.75" customHeight="1" x14ac:dyDescent="0.2">
      <c r="B972" s="5"/>
      <c r="K972" s="5"/>
    </row>
    <row r="973" spans="2:11" ht="15.75" customHeight="1" x14ac:dyDescent="0.2">
      <c r="B973" s="5"/>
      <c r="K973" s="5"/>
    </row>
    <row r="974" spans="2:11" ht="15.75" customHeight="1" x14ac:dyDescent="0.2">
      <c r="B974" s="5"/>
      <c r="K974" s="5"/>
    </row>
    <row r="975" spans="2:11" ht="15.75" customHeight="1" x14ac:dyDescent="0.2">
      <c r="B975" s="5"/>
      <c r="K975" s="5"/>
    </row>
    <row r="976" spans="2:11" ht="15.75" customHeight="1" x14ac:dyDescent="0.2">
      <c r="B976" s="5"/>
      <c r="K976" s="5"/>
    </row>
    <row r="977" spans="2:11" ht="15.75" customHeight="1" x14ac:dyDescent="0.2">
      <c r="B977" s="5"/>
      <c r="K977" s="5"/>
    </row>
    <row r="978" spans="2:11" ht="15.75" customHeight="1" x14ac:dyDescent="0.2">
      <c r="B978" s="5"/>
      <c r="K978" s="5"/>
    </row>
    <row r="979" spans="2:11" ht="15.75" customHeight="1" x14ac:dyDescent="0.2">
      <c r="B979" s="5"/>
      <c r="K979" s="5"/>
    </row>
    <row r="980" spans="2:11" ht="15.75" customHeight="1" x14ac:dyDescent="0.2">
      <c r="B980" s="5"/>
      <c r="K980" s="5"/>
    </row>
    <row r="981" spans="2:11" ht="15.75" customHeight="1" x14ac:dyDescent="0.2">
      <c r="B981" s="5"/>
      <c r="K981" s="5"/>
    </row>
    <row r="982" spans="2:11" ht="15.75" customHeight="1" x14ac:dyDescent="0.2">
      <c r="B982" s="5"/>
      <c r="K982" s="5"/>
    </row>
    <row r="983" spans="2:11" ht="15.75" customHeight="1" x14ac:dyDescent="0.2">
      <c r="B983" s="5"/>
      <c r="K983" s="5"/>
    </row>
    <row r="984" spans="2:11" ht="15.75" customHeight="1" x14ac:dyDescent="0.2">
      <c r="B984" s="5"/>
      <c r="K984" s="5"/>
    </row>
    <row r="985" spans="2:11" ht="15.75" customHeight="1" x14ac:dyDescent="0.2">
      <c r="B985" s="5"/>
      <c r="K985" s="5"/>
    </row>
    <row r="986" spans="2:11" ht="15.75" customHeight="1" x14ac:dyDescent="0.2">
      <c r="B986" s="5"/>
      <c r="K986" s="5"/>
    </row>
    <row r="987" spans="2:11" ht="15.75" customHeight="1" x14ac:dyDescent="0.2">
      <c r="B987" s="5"/>
      <c r="K987" s="5"/>
    </row>
    <row r="988" spans="2:11" ht="15.75" customHeight="1" x14ac:dyDescent="0.2">
      <c r="B988" s="5"/>
      <c r="K988" s="5"/>
    </row>
    <row r="989" spans="2:11" ht="15.75" customHeight="1" x14ac:dyDescent="0.2">
      <c r="B989" s="5"/>
      <c r="K989" s="5"/>
    </row>
    <row r="990" spans="2:11" ht="15.75" customHeight="1" x14ac:dyDescent="0.2">
      <c r="B990" s="5"/>
      <c r="K990" s="5"/>
    </row>
    <row r="991" spans="2:11" ht="15.75" customHeight="1" x14ac:dyDescent="0.2">
      <c r="B991" s="5"/>
      <c r="K991" s="5"/>
    </row>
    <row r="992" spans="2:11" ht="15.75" customHeight="1" x14ac:dyDescent="0.2">
      <c r="B992" s="5"/>
      <c r="K992" s="5"/>
    </row>
    <row r="993" spans="2:11" ht="15.75" customHeight="1" x14ac:dyDescent="0.2">
      <c r="B993" s="5"/>
      <c r="K993" s="5"/>
    </row>
    <row r="994" spans="2:11" ht="15.75" customHeight="1" x14ac:dyDescent="0.2">
      <c r="B994" s="5"/>
      <c r="K994" s="5"/>
    </row>
    <row r="995" spans="2:11" ht="15.75" customHeight="1" x14ac:dyDescent="0.2">
      <c r="B995" s="5"/>
      <c r="K995" s="5"/>
    </row>
    <row r="996" spans="2:11" ht="15.75" customHeight="1" x14ac:dyDescent="0.2">
      <c r="B996" s="5"/>
      <c r="K996" s="5"/>
    </row>
    <row r="997" spans="2:11" ht="15.75" customHeight="1" x14ac:dyDescent="0.2">
      <c r="B997" s="5"/>
      <c r="K997" s="5"/>
    </row>
    <row r="998" spans="2:11" ht="15.75" customHeight="1" x14ac:dyDescent="0.2">
      <c r="B998" s="5"/>
      <c r="K998" s="5"/>
    </row>
    <row r="999" spans="2:11" ht="15.75" customHeight="1" x14ac:dyDescent="0.2">
      <c r="B999" s="5"/>
      <c r="K999" s="5"/>
    </row>
    <row r="1000" spans="2:11" ht="15.75" customHeight="1" x14ac:dyDescent="0.2">
      <c r="B1000" s="5"/>
      <c r="K1000" s="5"/>
    </row>
  </sheetData>
  <sheetProtection password="D4A9" sheet="1" objects="1" scenarios="1"/>
  <mergeCells count="4">
    <mergeCell ref="C1:S1"/>
    <mergeCell ref="I3:M6"/>
    <mergeCell ref="C8:J8"/>
    <mergeCell ref="L8:S8"/>
  </mergeCells>
  <hyperlinks>
    <hyperlink ref="C12" location="OBIN_POC_001_a_003!A1" display="P_ES004_PPOC- Proceso de definición de políticas y objetivos de calidad"/>
    <hyperlink ref="C13" location="OBIN_PAR_001a_004!A1" display="P_ES005_PAR- Proceso de análisis de resultados"/>
    <hyperlink ref="C14" location="OBIN_PIT_001_002!A1" display="P_ES006_PPIT- Proceso de publicación de información sobre titulaciones"/>
    <hyperlink ref="C20" location="OBIN_PCOE_001_a_007!A1" display="P_CL009_PCOE- Proceso de coordinación de las enseñanzas"/>
    <hyperlink ref="L20" location="OBIN_PDAPF_001_a_005!A1" display="P_CL001_PDAPF- Proceso de diseño y aprobación de los programas formativos"/>
    <hyperlink ref="C21" location="OBIN_PAT_001_a_003!A1" display="P_CL010_POE- Proceso de orientación al estudiante"/>
    <hyperlink ref="C22" location="OBIN_PE_001_a_004!A1" display="P_CL011_PPE- Proceso de gestión de prácticas externas"/>
    <hyperlink ref="L22" location="OBIN_MOV_1_13!A1" display="P_CL003_PME- Proceso de movilidad de estudiantes"/>
    <hyperlink ref="C23" location="OBIN_PRE_001_a_004!A1" display="P_CL012_ PRE- Proceso de reclamaciones a la evaluación"/>
    <hyperlink ref="C24" location="OBIN_TFT_001_a_006!A1" display="PR_CL002-PTFT_ Procedimiento de gestión de trabajos fin de titulación"/>
    <hyperlink ref="C25" location="OBIN_PRC_001_a_005!A1" display="PR_CL003_PRC- Procedimiento de reconocimiento de créditos"/>
    <hyperlink ref="C26" location="OBIN_HYC_001_a_005!A1" display="PR_CL004_PEHYC_ Procedimiento de elaboración y aprobación de horarios de clase y calendarios de exámenes"/>
    <hyperlink ref="L27" location="OBIN_SE001_a_003!A1" display="PR_CL001-PSE_ Procedimiento de suspensión de las enseñanzas"/>
    <hyperlink ref="C36" location="P_SO005!A1" display="P_SO005_PRMSC- Proceso de gestión de los recursos materiales y servicios propios del Centro"/>
    <hyperlink ref="C37" location="OBIN_PAR_001a_004!A1" display="PR_SO005_PREMEC- Procedimiento de elaboración de memorias de calidad"/>
    <hyperlink ref="C38" location="OBIN_ESD_001_a_003!A1" display="PR_SO006-PRESAD- Procedimiento de encuentas de satisfacción docente - Centro"/>
    <hyperlink ref="L38" location="OBIN_QSF001_a_012!A1" display="P_SO004_PQSF- Proceso de gestión de quejas, sugerencias y felicitaciones"/>
    <hyperlink ref="C39" location="OBIN_ED_001_a_004!A1" display="PR_SO007-PEPDIC- Procedimiento de evaluación el PDI - Centro"/>
    <hyperlink ref="C40" location="OBIN_CDR_001_a_006!A1" display="PR_SO008-PCDR- Procedimiento de control de la documentación y registro del SGIC"/>
    <hyperlink ref="C41" location="OBIN_CCT_001_002!A1" display="PR_SO009-PCDR- Procedimiento de creación y renovación de las CCT"/>
    <hyperlink ref="C42" location="OBIN_IND_001_003!A1" display="PR_SO010_ PRIND- Procedimiento de elaboración y publicación de indicadores del SGIC de la Facultad de Ciencias de la UEx"/>
  </hyperlinks>
  <pageMargins left="0.7" right="0.7" top="0.75" bottom="0.75" header="0.51180555555555496" footer="0.51180555555555496"/>
  <pageSetup paperSize="9"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00"/>
  <sheetViews>
    <sheetView zoomScale="131" zoomScaleNormal="131" workbookViewId="0">
      <pane xSplit="1" ySplit="6" topLeftCell="B7" activePane="bottomRight" state="frozen"/>
      <selection pane="topRight" activeCell="V1" sqref="V1"/>
      <selection pane="bottomLeft" activeCell="A7" sqref="A7"/>
      <selection pane="bottomRight" activeCell="F7" sqref="F7"/>
    </sheetView>
  </sheetViews>
  <sheetFormatPr baseColWidth="10" defaultColWidth="8.7109375" defaultRowHeight="16" x14ac:dyDescent="0.2"/>
  <cols>
    <col min="1" max="1" width="47.140625" customWidth="1"/>
    <col min="2" max="7" width="12.140625" customWidth="1"/>
    <col min="16" max="16" width="14.85546875" customWidth="1"/>
    <col min="19" max="19" width="10.85546875" customWidth="1"/>
    <col min="20" max="20" width="15.85546875" customWidth="1"/>
  </cols>
  <sheetData>
    <row r="1" spans="1:34" ht="15.75" customHeight="1" x14ac:dyDescent="0.2">
      <c r="A1" s="194" t="s">
        <v>54</v>
      </c>
      <c r="B1" s="195"/>
      <c r="C1" s="195"/>
      <c r="D1" s="195"/>
      <c r="E1" s="195"/>
      <c r="F1" s="285" t="s">
        <v>529</v>
      </c>
      <c r="G1" s="195"/>
      <c r="H1" s="195"/>
      <c r="I1" s="195"/>
      <c r="J1" s="195"/>
      <c r="K1" s="195"/>
      <c r="L1" s="195"/>
      <c r="M1" s="196" t="s">
        <v>530</v>
      </c>
      <c r="N1" s="195"/>
      <c r="O1" s="195"/>
      <c r="P1" s="195"/>
      <c r="Q1" s="195"/>
      <c r="R1" s="195"/>
      <c r="S1" s="195"/>
      <c r="T1" s="195"/>
      <c r="U1" s="195"/>
      <c r="V1" s="195"/>
      <c r="W1" s="195"/>
      <c r="X1" s="195"/>
      <c r="Y1" s="195"/>
      <c r="Z1" s="195"/>
      <c r="AA1" s="195"/>
      <c r="AB1" s="195"/>
      <c r="AC1" s="195"/>
      <c r="AD1" s="195"/>
      <c r="AE1" s="228"/>
      <c r="AF1" s="228"/>
      <c r="AG1" s="228"/>
      <c r="AH1" s="195"/>
    </row>
    <row r="2" spans="1:34" ht="15.75" customHeight="1" x14ac:dyDescent="0.2">
      <c r="A2" s="195"/>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228"/>
      <c r="AF2" s="228"/>
      <c r="AG2" s="228"/>
      <c r="AH2" s="195"/>
    </row>
    <row r="3" spans="1:34" ht="15.75" customHeight="1" x14ac:dyDescent="0.2">
      <c r="A3" s="195" t="s">
        <v>531</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228"/>
      <c r="AF3" s="228"/>
      <c r="AG3" s="228"/>
      <c r="AH3" s="195"/>
    </row>
    <row r="4" spans="1:34" ht="15.75" customHeight="1" x14ac:dyDescent="0.2">
      <c r="A4" s="195" t="s">
        <v>532</v>
      </c>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228"/>
      <c r="AF4" s="228"/>
      <c r="AG4" s="228"/>
      <c r="AH4" s="195"/>
    </row>
    <row r="5" spans="1:34" ht="15.75" customHeight="1" x14ac:dyDescent="0.2">
      <c r="A5" s="195" t="s">
        <v>533</v>
      </c>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228"/>
      <c r="AF5" s="228"/>
      <c r="AG5" s="228"/>
      <c r="AH5" s="195"/>
    </row>
    <row r="6" spans="1:34" ht="15.75" customHeight="1" x14ac:dyDescent="0.2">
      <c r="A6" s="195" t="s">
        <v>534</v>
      </c>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228"/>
      <c r="AF6" s="228"/>
      <c r="AG6" s="228"/>
      <c r="AH6" s="195"/>
    </row>
    <row r="7" spans="1:34" ht="15.75" customHeight="1" x14ac:dyDescent="0.2">
      <c r="A7" s="195"/>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228"/>
      <c r="AF7" s="228"/>
      <c r="AG7" s="228"/>
      <c r="AH7" s="195"/>
    </row>
    <row r="8" spans="1:34" ht="15.75" customHeight="1" x14ac:dyDescent="0.2">
      <c r="A8" s="195"/>
      <c r="B8" s="195"/>
      <c r="C8" s="195"/>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228"/>
      <c r="AF8" s="228"/>
      <c r="AG8" s="228"/>
      <c r="AH8" s="195"/>
    </row>
    <row r="9" spans="1:34" ht="15.75" customHeight="1" x14ac:dyDescent="0.2">
      <c r="A9" s="195"/>
      <c r="B9" s="195"/>
      <c r="C9" s="19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228"/>
      <c r="AF9" s="228"/>
      <c r="AG9" s="228"/>
      <c r="AH9" s="195"/>
    </row>
    <row r="10" spans="1:34" ht="15.75" customHeight="1" x14ac:dyDescent="0.2">
      <c r="A10" s="195"/>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228"/>
      <c r="AF10" s="228"/>
      <c r="AG10" s="228"/>
      <c r="AH10" s="195"/>
    </row>
    <row r="11" spans="1:34" ht="48" customHeight="1" x14ac:dyDescent="0.2">
      <c r="A11" s="351"/>
      <c r="B11" s="352" t="s">
        <v>535</v>
      </c>
      <c r="C11" s="353" t="s">
        <v>536</v>
      </c>
      <c r="D11" s="354" t="s">
        <v>537</v>
      </c>
      <c r="E11" s="355" t="s">
        <v>538</v>
      </c>
      <c r="F11" s="356" t="s">
        <v>539</v>
      </c>
      <c r="G11" s="357" t="s">
        <v>540</v>
      </c>
      <c r="H11" s="352" t="s">
        <v>541</v>
      </c>
      <c r="I11" s="353" t="s">
        <v>542</v>
      </c>
      <c r="J11" s="354" t="s">
        <v>64</v>
      </c>
      <c r="K11" s="355" t="s">
        <v>543</v>
      </c>
      <c r="L11" s="356" t="s">
        <v>544</v>
      </c>
      <c r="M11" s="358" t="s">
        <v>545</v>
      </c>
      <c r="N11" s="357" t="s">
        <v>65</v>
      </c>
      <c r="O11" s="359" t="s">
        <v>546</v>
      </c>
      <c r="P11" s="360" t="s">
        <v>547</v>
      </c>
      <c r="Q11" s="361" t="s">
        <v>548</v>
      </c>
      <c r="R11" s="362" t="s">
        <v>66</v>
      </c>
      <c r="S11" s="355" t="s">
        <v>549</v>
      </c>
      <c r="T11" s="356" t="s">
        <v>550</v>
      </c>
      <c r="U11" s="358" t="s">
        <v>551</v>
      </c>
      <c r="V11" s="357" t="s">
        <v>67</v>
      </c>
      <c r="W11" s="359" t="s">
        <v>552</v>
      </c>
      <c r="X11" s="360" t="s">
        <v>553</v>
      </c>
      <c r="Y11" s="361" t="s">
        <v>554</v>
      </c>
      <c r="Z11" s="362" t="s">
        <v>68</v>
      </c>
      <c r="AA11" s="355" t="s">
        <v>555</v>
      </c>
      <c r="AB11" s="356" t="s">
        <v>556</v>
      </c>
      <c r="AC11" s="358" t="s">
        <v>557</v>
      </c>
      <c r="AD11" s="357" t="s">
        <v>69</v>
      </c>
      <c r="AE11" s="363" t="s">
        <v>558</v>
      </c>
      <c r="AF11" s="364" t="s">
        <v>559</v>
      </c>
      <c r="AG11" s="365" t="s">
        <v>560</v>
      </c>
      <c r="AH11" s="366" t="s">
        <v>70</v>
      </c>
    </row>
    <row r="12" spans="1:34" ht="15.75" customHeight="1" x14ac:dyDescent="0.2">
      <c r="A12" s="367" t="s">
        <v>561</v>
      </c>
      <c r="B12" s="235"/>
      <c r="C12" s="204"/>
      <c r="D12" s="368">
        <f>B31</f>
        <v>125</v>
      </c>
      <c r="E12" s="233"/>
      <c r="F12" s="248"/>
      <c r="G12" s="369">
        <f>E31</f>
        <v>155</v>
      </c>
      <c r="H12" s="235"/>
      <c r="I12" s="204"/>
      <c r="J12" s="368">
        <f>H31</f>
        <v>148</v>
      </c>
      <c r="K12" s="370"/>
      <c r="L12" s="371"/>
      <c r="M12" s="372"/>
      <c r="N12" s="373">
        <v>167</v>
      </c>
      <c r="O12" s="374"/>
      <c r="P12" s="375"/>
      <c r="Q12" s="376"/>
      <c r="R12" s="377">
        <v>177</v>
      </c>
      <c r="S12" s="370"/>
      <c r="T12" s="371"/>
      <c r="U12" s="372"/>
      <c r="V12" s="378">
        <v>171</v>
      </c>
      <c r="W12" s="374"/>
      <c r="X12" s="375"/>
      <c r="Y12" s="376"/>
      <c r="Z12" s="379">
        <v>188</v>
      </c>
      <c r="AA12" s="370"/>
      <c r="AB12" s="371"/>
      <c r="AC12" s="372"/>
      <c r="AD12" s="380">
        <v>169</v>
      </c>
      <c r="AE12" s="381"/>
      <c r="AF12" s="381"/>
      <c r="AG12" s="381"/>
      <c r="AH12" s="381">
        <v>131</v>
      </c>
    </row>
    <row r="13" spans="1:34" ht="15.75" customHeight="1" x14ac:dyDescent="0.2">
      <c r="A13" s="367" t="s">
        <v>562</v>
      </c>
      <c r="B13" s="235"/>
      <c r="C13" s="204"/>
      <c r="D13" s="368">
        <f>C31</f>
        <v>1044</v>
      </c>
      <c r="E13" s="233"/>
      <c r="F13" s="248"/>
      <c r="G13" s="369">
        <f>F31</f>
        <v>1076</v>
      </c>
      <c r="H13" s="235"/>
      <c r="I13" s="204"/>
      <c r="J13" s="368">
        <f>I31</f>
        <v>1147</v>
      </c>
      <c r="K13" s="370"/>
      <c r="L13" s="371"/>
      <c r="M13" s="372"/>
      <c r="N13" s="382">
        <v>1317</v>
      </c>
      <c r="O13" s="374"/>
      <c r="P13" s="375"/>
      <c r="Q13" s="376"/>
      <c r="R13" s="383" t="s">
        <v>563</v>
      </c>
      <c r="S13" s="370"/>
      <c r="T13" s="371"/>
      <c r="U13" s="372"/>
      <c r="V13" s="384" t="s">
        <v>564</v>
      </c>
      <c r="W13" s="374"/>
      <c r="X13" s="375"/>
      <c r="Y13" s="376"/>
      <c r="Z13" s="385" t="s">
        <v>565</v>
      </c>
      <c r="AA13" s="370"/>
      <c r="AB13" s="371"/>
      <c r="AC13" s="372"/>
      <c r="AD13" s="386" t="s">
        <v>566</v>
      </c>
      <c r="AE13" s="387"/>
      <c r="AF13" s="387"/>
      <c r="AG13" s="387"/>
      <c r="AH13" s="387" t="s">
        <v>567</v>
      </c>
    </row>
    <row r="14" spans="1:34" ht="15.75" customHeight="1" x14ac:dyDescent="0.2">
      <c r="A14" s="367" t="s">
        <v>568</v>
      </c>
      <c r="B14" s="235"/>
      <c r="C14" s="204"/>
      <c r="D14" s="388">
        <f>SUM(C31/B31)</f>
        <v>8.3520000000000003</v>
      </c>
      <c r="E14" s="233"/>
      <c r="F14" s="248"/>
      <c r="G14" s="389">
        <f>SUM(F31/E31)</f>
        <v>6.9419354838709681</v>
      </c>
      <c r="H14" s="235"/>
      <c r="I14" s="204"/>
      <c r="J14" s="388">
        <f>SUM(I31/H31)</f>
        <v>7.75</v>
      </c>
      <c r="K14" s="370"/>
      <c r="L14" s="371"/>
      <c r="M14" s="372"/>
      <c r="N14" s="382">
        <v>7.9</v>
      </c>
      <c r="O14" s="374"/>
      <c r="P14" s="375"/>
      <c r="Q14" s="376"/>
      <c r="R14" s="383" t="s">
        <v>569</v>
      </c>
      <c r="S14" s="370"/>
      <c r="T14" s="371"/>
      <c r="U14" s="372"/>
      <c r="V14" s="384" t="s">
        <v>570</v>
      </c>
      <c r="W14" s="374"/>
      <c r="X14" s="375"/>
      <c r="Y14" s="376"/>
      <c r="Z14" s="385" t="s">
        <v>571</v>
      </c>
      <c r="AA14" s="370"/>
      <c r="AB14" s="371"/>
      <c r="AC14" s="372"/>
      <c r="AD14" s="386" t="s">
        <v>572</v>
      </c>
      <c r="AE14" s="387"/>
      <c r="AF14" s="387"/>
      <c r="AG14" s="387"/>
      <c r="AH14" s="387" t="s">
        <v>573</v>
      </c>
    </row>
    <row r="15" spans="1:34" ht="15.75" customHeight="1" x14ac:dyDescent="0.2">
      <c r="A15" s="195"/>
      <c r="B15" s="390"/>
      <c r="C15" s="195"/>
      <c r="D15" s="391"/>
      <c r="E15" s="390"/>
      <c r="F15" s="195"/>
      <c r="G15" s="391"/>
      <c r="H15" s="390"/>
      <c r="I15" s="195"/>
      <c r="J15" s="391"/>
      <c r="K15" s="392"/>
      <c r="L15" s="1"/>
      <c r="M15" s="1"/>
      <c r="N15" s="393"/>
      <c r="O15" s="392"/>
      <c r="P15" s="1"/>
      <c r="Q15" s="1"/>
      <c r="R15" s="393"/>
      <c r="S15" s="392"/>
      <c r="T15" s="1"/>
      <c r="U15" s="1"/>
      <c r="V15" s="393"/>
      <c r="W15" s="392"/>
      <c r="X15" s="1"/>
      <c r="Y15" s="1"/>
      <c r="Z15" s="393"/>
      <c r="AA15" s="392"/>
      <c r="AB15" s="1"/>
      <c r="AC15" s="1"/>
      <c r="AD15" s="393"/>
      <c r="AE15" s="394"/>
      <c r="AF15" s="395"/>
      <c r="AG15" s="395"/>
      <c r="AH15" s="396"/>
    </row>
    <row r="16" spans="1:34" ht="15.75" customHeight="1" x14ac:dyDescent="0.2">
      <c r="A16" s="195"/>
      <c r="B16" s="390"/>
      <c r="C16" s="195"/>
      <c r="D16" s="391"/>
      <c r="E16" s="390"/>
      <c r="F16" s="195"/>
      <c r="G16" s="391"/>
      <c r="H16" s="390"/>
      <c r="I16" s="195"/>
      <c r="J16" s="391"/>
      <c r="K16" s="392"/>
      <c r="L16" s="1"/>
      <c r="M16" s="1"/>
      <c r="N16" s="393"/>
      <c r="O16" s="392"/>
      <c r="P16" s="1"/>
      <c r="Q16" s="1"/>
      <c r="R16" s="393"/>
      <c r="S16" s="392"/>
      <c r="T16" s="1"/>
      <c r="U16" s="1"/>
      <c r="V16" s="393"/>
      <c r="W16" s="392"/>
      <c r="X16" s="1"/>
      <c r="Y16" s="1"/>
      <c r="Z16" s="393"/>
      <c r="AA16" s="392"/>
      <c r="AB16" s="1"/>
      <c r="AC16" s="1"/>
      <c r="AD16" s="393"/>
      <c r="AE16" s="395"/>
      <c r="AF16" s="395"/>
      <c r="AG16" s="395"/>
      <c r="AH16" s="396"/>
    </row>
    <row r="17" spans="1:34" ht="15.75" customHeight="1" x14ac:dyDescent="0.2">
      <c r="A17" s="397" t="s">
        <v>81</v>
      </c>
      <c r="B17" s="398">
        <v>21</v>
      </c>
      <c r="C17" s="203">
        <v>430</v>
      </c>
      <c r="D17" s="399"/>
      <c r="E17" s="398">
        <v>34</v>
      </c>
      <c r="F17" s="203">
        <v>410</v>
      </c>
      <c r="G17" s="399"/>
      <c r="H17" s="398">
        <v>35</v>
      </c>
      <c r="I17" s="203">
        <v>500</v>
      </c>
      <c r="J17" s="399"/>
      <c r="K17" s="400">
        <v>34</v>
      </c>
      <c r="L17" s="401">
        <v>510</v>
      </c>
      <c r="M17" s="402">
        <f t="shared" ref="M17:M27" si="0">L17/K17</f>
        <v>15</v>
      </c>
      <c r="N17" s="195"/>
      <c r="O17" s="400">
        <v>33</v>
      </c>
      <c r="P17" s="403" t="s">
        <v>574</v>
      </c>
      <c r="Q17" s="404" t="s">
        <v>575</v>
      </c>
      <c r="R17" s="402"/>
      <c r="S17" s="400">
        <v>30</v>
      </c>
      <c r="T17" s="403" t="s">
        <v>576</v>
      </c>
      <c r="U17" s="404" t="s">
        <v>577</v>
      </c>
      <c r="V17" s="402"/>
      <c r="W17" s="400">
        <v>32</v>
      </c>
      <c r="X17" s="403" t="s">
        <v>578</v>
      </c>
      <c r="Y17" s="404" t="s">
        <v>579</v>
      </c>
      <c r="Z17" s="402"/>
      <c r="AA17" s="400">
        <v>29</v>
      </c>
      <c r="AB17" s="403" t="s">
        <v>580</v>
      </c>
      <c r="AC17" s="404" t="s">
        <v>581</v>
      </c>
      <c r="AD17" s="405"/>
      <c r="AE17" s="406">
        <v>25</v>
      </c>
      <c r="AF17" s="406" t="s">
        <v>582</v>
      </c>
      <c r="AG17" s="406" t="s">
        <v>583</v>
      </c>
      <c r="AH17" s="407"/>
    </row>
    <row r="18" spans="1:34" ht="15.75" customHeight="1" x14ac:dyDescent="0.2">
      <c r="A18" s="408" t="s">
        <v>584</v>
      </c>
      <c r="B18" s="409" t="s">
        <v>75</v>
      </c>
      <c r="C18" s="410" t="s">
        <v>75</v>
      </c>
      <c r="D18" s="399"/>
      <c r="E18" s="409" t="s">
        <v>75</v>
      </c>
      <c r="F18" s="410" t="s">
        <v>75</v>
      </c>
      <c r="G18" s="399"/>
      <c r="H18" s="398">
        <v>0</v>
      </c>
      <c r="I18" s="203">
        <v>0</v>
      </c>
      <c r="J18" s="399"/>
      <c r="K18" s="400">
        <v>15</v>
      </c>
      <c r="L18" s="401">
        <v>40</v>
      </c>
      <c r="M18" s="402">
        <f t="shared" si="0"/>
        <v>2.6666666666666665</v>
      </c>
      <c r="N18" s="195"/>
      <c r="O18" s="400">
        <v>17</v>
      </c>
      <c r="P18" s="403" t="s">
        <v>585</v>
      </c>
      <c r="Q18" s="404" t="s">
        <v>586</v>
      </c>
      <c r="R18" s="402"/>
      <c r="S18" s="400">
        <v>17</v>
      </c>
      <c r="T18" s="403" t="s">
        <v>587</v>
      </c>
      <c r="U18" s="404" t="s">
        <v>588</v>
      </c>
      <c r="V18" s="402"/>
      <c r="W18" s="400">
        <v>19</v>
      </c>
      <c r="X18" s="403" t="s">
        <v>589</v>
      </c>
      <c r="Y18" s="404" t="s">
        <v>590</v>
      </c>
      <c r="Z18" s="402"/>
      <c r="AA18" s="400">
        <v>24</v>
      </c>
      <c r="AB18" s="403" t="s">
        <v>591</v>
      </c>
      <c r="AC18" s="404" t="s">
        <v>592</v>
      </c>
      <c r="AD18" s="405"/>
      <c r="AE18" s="406">
        <v>18</v>
      </c>
      <c r="AF18" s="406" t="s">
        <v>593</v>
      </c>
      <c r="AG18" s="406" t="s">
        <v>594</v>
      </c>
      <c r="AH18" s="407"/>
    </row>
    <row r="19" spans="1:34" ht="15.75" customHeight="1" x14ac:dyDescent="0.2">
      <c r="A19" s="408" t="s">
        <v>83</v>
      </c>
      <c r="B19" s="398">
        <v>15</v>
      </c>
      <c r="C19" s="203">
        <v>100</v>
      </c>
      <c r="D19" s="399"/>
      <c r="E19" s="398">
        <v>14</v>
      </c>
      <c r="F19" s="203">
        <v>110</v>
      </c>
      <c r="G19" s="399"/>
      <c r="H19" s="398">
        <v>12</v>
      </c>
      <c r="I19" s="203">
        <v>149</v>
      </c>
      <c r="J19" s="399"/>
      <c r="K19" s="400">
        <v>12</v>
      </c>
      <c r="L19" s="401">
        <v>140</v>
      </c>
      <c r="M19" s="402">
        <f t="shared" si="0"/>
        <v>11.666666666666666</v>
      </c>
      <c r="N19" s="195"/>
      <c r="O19" s="400">
        <v>13</v>
      </c>
      <c r="P19" s="403" t="s">
        <v>595</v>
      </c>
      <c r="Q19" s="404" t="s">
        <v>596</v>
      </c>
      <c r="R19" s="402"/>
      <c r="S19" s="400">
        <v>15</v>
      </c>
      <c r="T19" s="403" t="s">
        <v>597</v>
      </c>
      <c r="U19" s="404" t="s">
        <v>598</v>
      </c>
      <c r="V19" s="402"/>
      <c r="W19" s="400">
        <v>15</v>
      </c>
      <c r="X19" s="403" t="s">
        <v>599</v>
      </c>
      <c r="Y19" s="404" t="s">
        <v>600</v>
      </c>
      <c r="Z19" s="402"/>
      <c r="AA19" s="400">
        <v>15</v>
      </c>
      <c r="AB19" s="403" t="s">
        <v>601</v>
      </c>
      <c r="AC19" s="404" t="s">
        <v>602</v>
      </c>
      <c r="AD19" s="405"/>
      <c r="AE19" s="406">
        <v>15</v>
      </c>
      <c r="AF19" s="406" t="s">
        <v>603</v>
      </c>
      <c r="AG19" s="406" t="s">
        <v>604</v>
      </c>
      <c r="AH19" s="407"/>
    </row>
    <row r="20" spans="1:34" ht="15.75" customHeight="1" x14ac:dyDescent="0.2">
      <c r="A20" s="408" t="s">
        <v>84</v>
      </c>
      <c r="B20" s="398">
        <v>3</v>
      </c>
      <c r="C20" s="203">
        <v>34</v>
      </c>
      <c r="D20" s="399"/>
      <c r="E20" s="398">
        <v>4</v>
      </c>
      <c r="F20" s="203">
        <v>30</v>
      </c>
      <c r="G20" s="399"/>
      <c r="H20" s="398">
        <v>9</v>
      </c>
      <c r="I20" s="203">
        <v>25</v>
      </c>
      <c r="J20" s="399"/>
      <c r="K20" s="400">
        <v>6</v>
      </c>
      <c r="L20" s="401">
        <v>41</v>
      </c>
      <c r="M20" s="402">
        <f t="shared" si="0"/>
        <v>6.833333333333333</v>
      </c>
      <c r="N20" s="195"/>
      <c r="O20" s="400">
        <v>6</v>
      </c>
      <c r="P20" s="403" t="s">
        <v>605</v>
      </c>
      <c r="Q20" s="404" t="s">
        <v>606</v>
      </c>
      <c r="R20" s="402"/>
      <c r="S20" s="400">
        <v>6</v>
      </c>
      <c r="T20" s="403" t="s">
        <v>607</v>
      </c>
      <c r="U20" s="404" t="s">
        <v>608</v>
      </c>
      <c r="V20" s="402"/>
      <c r="W20" s="400">
        <v>6</v>
      </c>
      <c r="X20" s="403" t="s">
        <v>609</v>
      </c>
      <c r="Y20" s="404" t="s">
        <v>610</v>
      </c>
      <c r="Z20" s="402"/>
      <c r="AA20" s="400">
        <v>5</v>
      </c>
      <c r="AB20" s="403" t="s">
        <v>611</v>
      </c>
      <c r="AC20" s="404" t="s">
        <v>612</v>
      </c>
      <c r="AD20" s="405"/>
      <c r="AE20" s="406">
        <v>6</v>
      </c>
      <c r="AF20" s="406" t="s">
        <v>613</v>
      </c>
      <c r="AG20" s="406" t="s">
        <v>614</v>
      </c>
      <c r="AH20" s="407"/>
    </row>
    <row r="21" spans="1:34" ht="15.75" customHeight="1" x14ac:dyDescent="0.2">
      <c r="A21" s="408" t="s">
        <v>85</v>
      </c>
      <c r="B21" s="398">
        <v>10</v>
      </c>
      <c r="C21" s="203">
        <v>10</v>
      </c>
      <c r="D21" s="399"/>
      <c r="E21" s="398">
        <v>10</v>
      </c>
      <c r="F21" s="203">
        <v>16</v>
      </c>
      <c r="G21" s="399"/>
      <c r="H21" s="398">
        <v>8</v>
      </c>
      <c r="I21" s="203">
        <v>15</v>
      </c>
      <c r="J21" s="399"/>
      <c r="K21" s="400">
        <v>9</v>
      </c>
      <c r="L21" s="401">
        <v>42</v>
      </c>
      <c r="M21" s="402">
        <f t="shared" si="0"/>
        <v>4.666666666666667</v>
      </c>
      <c r="N21" s="195"/>
      <c r="O21" s="400">
        <v>9</v>
      </c>
      <c r="P21" s="403" t="s">
        <v>615</v>
      </c>
      <c r="Q21" s="404" t="s">
        <v>616</v>
      </c>
      <c r="R21" s="402"/>
      <c r="S21" s="400">
        <v>13</v>
      </c>
      <c r="T21" s="403" t="s">
        <v>617</v>
      </c>
      <c r="U21" s="404" t="s">
        <v>618</v>
      </c>
      <c r="V21" s="402"/>
      <c r="W21" s="400">
        <v>8</v>
      </c>
      <c r="X21" s="403" t="s">
        <v>619</v>
      </c>
      <c r="Y21" s="404" t="s">
        <v>620</v>
      </c>
      <c r="Z21" s="402"/>
      <c r="AA21" s="400">
        <v>9</v>
      </c>
      <c r="AB21" s="403" t="s">
        <v>621</v>
      </c>
      <c r="AC21" s="404" t="s">
        <v>622</v>
      </c>
      <c r="AD21" s="405"/>
      <c r="AE21" s="406">
        <v>10</v>
      </c>
      <c r="AF21" s="406" t="s">
        <v>623</v>
      </c>
      <c r="AG21" s="406" t="s">
        <v>624</v>
      </c>
      <c r="AH21" s="407"/>
    </row>
    <row r="22" spans="1:34" ht="15.75" customHeight="1" x14ac:dyDescent="0.2">
      <c r="A22" s="408" t="s">
        <v>86</v>
      </c>
      <c r="B22" s="398">
        <v>17</v>
      </c>
      <c r="C22" s="203">
        <v>75</v>
      </c>
      <c r="D22" s="399"/>
      <c r="E22" s="398">
        <v>25</v>
      </c>
      <c r="F22" s="203">
        <v>95</v>
      </c>
      <c r="G22" s="399"/>
      <c r="H22" s="398">
        <v>22</v>
      </c>
      <c r="I22" s="203">
        <v>80</v>
      </c>
      <c r="J22" s="399"/>
      <c r="K22" s="400">
        <v>22</v>
      </c>
      <c r="L22" s="401">
        <v>109</v>
      </c>
      <c r="M22" s="402">
        <f t="shared" si="0"/>
        <v>4.9545454545454541</v>
      </c>
      <c r="N22" s="195"/>
      <c r="O22" s="400">
        <v>22</v>
      </c>
      <c r="P22" s="403" t="s">
        <v>625</v>
      </c>
      <c r="Q22" s="404" t="s">
        <v>626</v>
      </c>
      <c r="R22" s="402"/>
      <c r="S22" s="400">
        <v>24</v>
      </c>
      <c r="T22" s="403" t="s">
        <v>627</v>
      </c>
      <c r="U22" s="404" t="s">
        <v>628</v>
      </c>
      <c r="V22" s="402"/>
      <c r="W22" s="400">
        <v>23</v>
      </c>
      <c r="X22" s="403" t="s">
        <v>629</v>
      </c>
      <c r="Y22" s="404" t="s">
        <v>630</v>
      </c>
      <c r="Z22" s="402"/>
      <c r="AA22" s="400">
        <v>26</v>
      </c>
      <c r="AB22" s="403" t="s">
        <v>631</v>
      </c>
      <c r="AC22" s="404" t="s">
        <v>632</v>
      </c>
      <c r="AD22" s="405"/>
      <c r="AE22" s="406">
        <v>25</v>
      </c>
      <c r="AF22" s="406" t="s">
        <v>633</v>
      </c>
      <c r="AG22" s="406" t="s">
        <v>634</v>
      </c>
      <c r="AH22" s="407"/>
    </row>
    <row r="23" spans="1:34" ht="15.75" customHeight="1" x14ac:dyDescent="0.2">
      <c r="A23" s="408" t="s">
        <v>88</v>
      </c>
      <c r="B23" s="398">
        <v>9</v>
      </c>
      <c r="C23" s="203">
        <v>120</v>
      </c>
      <c r="D23" s="399"/>
      <c r="E23" s="398">
        <v>10</v>
      </c>
      <c r="F23" s="203">
        <v>110</v>
      </c>
      <c r="G23" s="399"/>
      <c r="H23" s="398">
        <v>10</v>
      </c>
      <c r="I23" s="203">
        <v>114</v>
      </c>
      <c r="J23" s="399"/>
      <c r="K23" s="400">
        <v>11</v>
      </c>
      <c r="L23" s="401">
        <v>117</v>
      </c>
      <c r="M23" s="402">
        <f t="shared" si="0"/>
        <v>10.636363636363637</v>
      </c>
      <c r="N23" s="195"/>
      <c r="O23" s="400">
        <v>12</v>
      </c>
      <c r="P23" s="403" t="s">
        <v>635</v>
      </c>
      <c r="Q23" s="404" t="s">
        <v>636</v>
      </c>
      <c r="R23" s="402"/>
      <c r="S23" s="400">
        <v>10</v>
      </c>
      <c r="T23" s="403" t="s">
        <v>637</v>
      </c>
      <c r="U23" s="404" t="s">
        <v>638</v>
      </c>
      <c r="V23" s="402"/>
      <c r="W23" s="400">
        <v>21</v>
      </c>
      <c r="X23" s="403" t="s">
        <v>639</v>
      </c>
      <c r="Y23" s="404" t="s">
        <v>640</v>
      </c>
      <c r="Z23" s="402"/>
      <c r="AA23" s="400">
        <v>9</v>
      </c>
      <c r="AB23" s="403" t="s">
        <v>641</v>
      </c>
      <c r="AC23" s="404" t="s">
        <v>642</v>
      </c>
      <c r="AD23" s="405"/>
      <c r="AE23" s="406">
        <v>10</v>
      </c>
      <c r="AF23" s="406" t="s">
        <v>643</v>
      </c>
      <c r="AG23" s="406" t="s">
        <v>644</v>
      </c>
      <c r="AH23" s="407"/>
    </row>
    <row r="24" spans="1:34" ht="15.75" customHeight="1" x14ac:dyDescent="0.2">
      <c r="A24" s="408" t="s">
        <v>89</v>
      </c>
      <c r="B24" s="398">
        <v>13</v>
      </c>
      <c r="C24" s="203">
        <v>100</v>
      </c>
      <c r="D24" s="399"/>
      <c r="E24" s="398">
        <v>12</v>
      </c>
      <c r="F24" s="203">
        <v>115</v>
      </c>
      <c r="G24" s="399"/>
      <c r="H24" s="398">
        <v>13</v>
      </c>
      <c r="I24" s="203">
        <v>100</v>
      </c>
      <c r="J24" s="399"/>
      <c r="K24" s="400">
        <v>14</v>
      </c>
      <c r="L24" s="401">
        <v>123</v>
      </c>
      <c r="M24" s="402">
        <f t="shared" si="0"/>
        <v>8.7857142857142865</v>
      </c>
      <c r="N24" s="195"/>
      <c r="O24" s="400">
        <v>14</v>
      </c>
      <c r="P24" s="403" t="s">
        <v>645</v>
      </c>
      <c r="Q24" s="404" t="s">
        <v>646</v>
      </c>
      <c r="R24" s="402"/>
      <c r="S24" s="400">
        <v>14</v>
      </c>
      <c r="T24" s="403" t="s">
        <v>647</v>
      </c>
      <c r="U24" s="404" t="s">
        <v>648</v>
      </c>
      <c r="V24" s="402"/>
      <c r="W24" s="400">
        <v>14</v>
      </c>
      <c r="X24" s="403" t="s">
        <v>649</v>
      </c>
      <c r="Y24" s="404" t="s">
        <v>650</v>
      </c>
      <c r="Z24" s="402"/>
      <c r="AA24" s="400">
        <v>14</v>
      </c>
      <c r="AB24" s="403" t="s">
        <v>651</v>
      </c>
      <c r="AC24" s="404" t="s">
        <v>652</v>
      </c>
      <c r="AD24" s="405"/>
      <c r="AE24" s="406">
        <v>14</v>
      </c>
      <c r="AF24" s="406" t="s">
        <v>653</v>
      </c>
      <c r="AG24" s="406" t="s">
        <v>654</v>
      </c>
      <c r="AH24" s="407"/>
    </row>
    <row r="25" spans="1:34" ht="15.75" customHeight="1" x14ac:dyDescent="0.2">
      <c r="A25" s="408" t="s">
        <v>91</v>
      </c>
      <c r="B25" s="398">
        <v>27</v>
      </c>
      <c r="C25" s="203">
        <v>160</v>
      </c>
      <c r="D25" s="399"/>
      <c r="E25" s="398">
        <v>29</v>
      </c>
      <c r="F25" s="203">
        <v>180</v>
      </c>
      <c r="G25" s="399"/>
      <c r="H25" s="398">
        <v>30</v>
      </c>
      <c r="I25" s="203">
        <v>160</v>
      </c>
      <c r="J25" s="399"/>
      <c r="K25" s="400">
        <v>29</v>
      </c>
      <c r="L25" s="401">
        <v>163</v>
      </c>
      <c r="M25" s="402">
        <f t="shared" si="0"/>
        <v>5.6206896551724137</v>
      </c>
      <c r="N25" s="195"/>
      <c r="O25" s="400">
        <v>30</v>
      </c>
      <c r="P25" s="403" t="s">
        <v>655</v>
      </c>
      <c r="Q25" s="404" t="s">
        <v>656</v>
      </c>
      <c r="R25" s="402"/>
      <c r="S25" s="400">
        <v>28</v>
      </c>
      <c r="T25" s="403" t="s">
        <v>657</v>
      </c>
      <c r="U25" s="404" t="s">
        <v>658</v>
      </c>
      <c r="V25" s="402"/>
      <c r="W25" s="400">
        <v>30</v>
      </c>
      <c r="X25" s="403" t="s">
        <v>659</v>
      </c>
      <c r="Y25" s="404" t="s">
        <v>660</v>
      </c>
      <c r="Z25" s="402"/>
      <c r="AA25" s="400">
        <v>29</v>
      </c>
      <c r="AB25" s="403" t="s">
        <v>661</v>
      </c>
      <c r="AC25" s="404" t="s">
        <v>662</v>
      </c>
      <c r="AD25" s="405"/>
      <c r="AE25" s="406">
        <v>26</v>
      </c>
      <c r="AF25" s="406" t="s">
        <v>663</v>
      </c>
      <c r="AG25" s="406" t="s">
        <v>664</v>
      </c>
      <c r="AH25" s="407"/>
    </row>
    <row r="26" spans="1:34" ht="15.75" customHeight="1" x14ac:dyDescent="0.2">
      <c r="A26" s="408" t="s">
        <v>665</v>
      </c>
      <c r="B26" s="409" t="s">
        <v>75</v>
      </c>
      <c r="C26" s="410" t="s">
        <v>75</v>
      </c>
      <c r="D26" s="399"/>
      <c r="E26" s="409" t="s">
        <v>75</v>
      </c>
      <c r="F26" s="410" t="s">
        <v>75</v>
      </c>
      <c r="G26" s="399"/>
      <c r="H26" s="398">
        <v>0</v>
      </c>
      <c r="I26" s="203">
        <v>0</v>
      </c>
      <c r="J26" s="399"/>
      <c r="K26" s="400">
        <v>12</v>
      </c>
      <c r="L26" s="401">
        <v>30</v>
      </c>
      <c r="M26" s="402">
        <f t="shared" si="0"/>
        <v>2.5</v>
      </c>
      <c r="N26" s="195"/>
      <c r="O26" s="400">
        <v>12</v>
      </c>
      <c r="P26" s="403" t="s">
        <v>666</v>
      </c>
      <c r="Q26" s="404" t="s">
        <v>667</v>
      </c>
      <c r="R26" s="402"/>
      <c r="S26" s="400">
        <v>9</v>
      </c>
      <c r="T26" s="403" t="s">
        <v>668</v>
      </c>
      <c r="U26" s="404">
        <v>1</v>
      </c>
      <c r="V26" s="402"/>
      <c r="W26" s="400">
        <v>14</v>
      </c>
      <c r="X26" s="403" t="s">
        <v>669</v>
      </c>
      <c r="Y26" s="404" t="s">
        <v>670</v>
      </c>
      <c r="Z26" s="402"/>
      <c r="AA26" s="400">
        <v>20</v>
      </c>
      <c r="AB26" s="403" t="s">
        <v>671</v>
      </c>
      <c r="AC26" s="404" t="s">
        <v>672</v>
      </c>
      <c r="AD26" s="405"/>
      <c r="AE26" s="406">
        <v>25</v>
      </c>
      <c r="AF26" s="406" t="s">
        <v>673</v>
      </c>
      <c r="AG26" s="406" t="s">
        <v>674</v>
      </c>
      <c r="AH26" s="407"/>
    </row>
    <row r="27" spans="1:34" ht="15.75" customHeight="1" x14ac:dyDescent="0.2">
      <c r="A27" s="408" t="s">
        <v>93</v>
      </c>
      <c r="B27" s="398">
        <v>10</v>
      </c>
      <c r="C27" s="203">
        <v>15</v>
      </c>
      <c r="D27" s="399"/>
      <c r="E27" s="398">
        <v>17</v>
      </c>
      <c r="F27" s="203">
        <v>10</v>
      </c>
      <c r="G27" s="399"/>
      <c r="H27" s="398">
        <v>9</v>
      </c>
      <c r="I27" s="203">
        <v>4</v>
      </c>
      <c r="J27" s="399"/>
      <c r="K27" s="400">
        <v>3</v>
      </c>
      <c r="L27" s="401">
        <v>2</v>
      </c>
      <c r="M27" s="402">
        <f t="shared" si="0"/>
        <v>0.66666666666666663</v>
      </c>
      <c r="N27" s="195"/>
      <c r="O27" s="400"/>
      <c r="P27" s="403"/>
      <c r="Q27" s="411"/>
      <c r="R27" s="402"/>
      <c r="S27" s="400"/>
      <c r="T27" s="403"/>
      <c r="U27" s="411"/>
      <c r="V27" s="402"/>
      <c r="W27" s="400"/>
      <c r="X27" s="403"/>
      <c r="Y27" s="411"/>
      <c r="Z27" s="402"/>
      <c r="AA27" s="400"/>
      <c r="AB27" s="403"/>
      <c r="AC27" s="411"/>
      <c r="AD27" s="405"/>
      <c r="AE27" s="406"/>
      <c r="AF27" s="406"/>
      <c r="AG27" s="406"/>
      <c r="AH27" s="407"/>
    </row>
    <row r="28" spans="1:34" ht="15.75" customHeight="1" x14ac:dyDescent="0.2">
      <c r="A28" s="408" t="s">
        <v>94</v>
      </c>
      <c r="B28" s="398">
        <v>0</v>
      </c>
      <c r="C28" s="203">
        <v>0</v>
      </c>
      <c r="D28" s="399"/>
      <c r="E28" s="398">
        <v>0</v>
      </c>
      <c r="F28" s="203">
        <v>0</v>
      </c>
      <c r="G28" s="399"/>
      <c r="H28" s="398">
        <v>0</v>
      </c>
      <c r="I28" s="203">
        <v>0</v>
      </c>
      <c r="J28" s="399"/>
      <c r="K28" s="400">
        <v>0</v>
      </c>
      <c r="L28" s="401"/>
      <c r="M28" s="411"/>
      <c r="N28" s="412"/>
      <c r="O28" s="400"/>
      <c r="P28" s="403"/>
      <c r="Q28" s="411"/>
      <c r="R28" s="412"/>
      <c r="S28" s="400"/>
      <c r="T28" s="403"/>
      <c r="U28" s="411"/>
      <c r="V28" s="412"/>
      <c r="W28" s="400"/>
      <c r="X28" s="403"/>
      <c r="Y28" s="411"/>
      <c r="Z28" s="412"/>
      <c r="AA28" s="400"/>
      <c r="AB28" s="403"/>
      <c r="AC28" s="411"/>
      <c r="AD28" s="411"/>
      <c r="AE28" s="413"/>
      <c r="AF28" s="413"/>
      <c r="AG28" s="413"/>
      <c r="AH28" s="414"/>
    </row>
    <row r="29" spans="1:34" ht="15.75" customHeight="1" x14ac:dyDescent="0.2">
      <c r="A29" s="408" t="s">
        <v>95</v>
      </c>
      <c r="B29" s="398">
        <v>0</v>
      </c>
      <c r="C29" s="203">
        <v>0</v>
      </c>
      <c r="D29" s="399"/>
      <c r="E29" s="398">
        <v>0</v>
      </c>
      <c r="F29" s="203">
        <v>0</v>
      </c>
      <c r="G29" s="399"/>
      <c r="H29" s="398">
        <v>0</v>
      </c>
      <c r="I29" s="203">
        <v>0</v>
      </c>
      <c r="J29" s="399"/>
      <c r="K29" s="400">
        <v>0</v>
      </c>
      <c r="L29" s="401"/>
      <c r="M29" s="411"/>
      <c r="N29" s="412"/>
      <c r="O29" s="400">
        <v>9</v>
      </c>
      <c r="P29" s="403" t="s">
        <v>668</v>
      </c>
      <c r="Q29" s="415" t="s">
        <v>675</v>
      </c>
      <c r="R29" s="412"/>
      <c r="S29" s="400">
        <v>5</v>
      </c>
      <c r="T29" s="403" t="s">
        <v>676</v>
      </c>
      <c r="U29" s="415" t="s">
        <v>677</v>
      </c>
      <c r="V29" s="412"/>
      <c r="W29" s="400">
        <v>6</v>
      </c>
      <c r="X29" s="403" t="s">
        <v>678</v>
      </c>
      <c r="Y29" s="415" t="s">
        <v>679</v>
      </c>
      <c r="Z29" s="412"/>
      <c r="AA29" s="400">
        <v>3</v>
      </c>
      <c r="AB29" s="403" t="s">
        <v>680</v>
      </c>
      <c r="AC29" s="415" t="s">
        <v>672</v>
      </c>
      <c r="AD29" s="411"/>
      <c r="AE29" s="413">
        <v>4</v>
      </c>
      <c r="AF29" s="413" t="s">
        <v>681</v>
      </c>
      <c r="AG29" s="413" t="s">
        <v>682</v>
      </c>
      <c r="AH29" s="414"/>
    </row>
    <row r="30" spans="1:34" ht="15.75" customHeight="1" x14ac:dyDescent="0.2">
      <c r="A30" s="408" t="s">
        <v>96</v>
      </c>
      <c r="B30" s="409" t="s">
        <v>75</v>
      </c>
      <c r="C30" s="410" t="s">
        <v>75</v>
      </c>
      <c r="D30" s="399"/>
      <c r="E30" s="409" t="s">
        <v>75</v>
      </c>
      <c r="F30" s="410" t="s">
        <v>75</v>
      </c>
      <c r="G30" s="399"/>
      <c r="H30" s="398">
        <v>0</v>
      </c>
      <c r="I30" s="203">
        <v>0</v>
      </c>
      <c r="J30" s="399"/>
      <c r="K30" s="400">
        <v>0</v>
      </c>
      <c r="L30" s="401"/>
      <c r="M30" s="411"/>
      <c r="N30" s="412"/>
      <c r="O30" s="400"/>
      <c r="P30" s="403"/>
      <c r="Q30" s="411"/>
      <c r="R30" s="412"/>
      <c r="S30" s="400"/>
      <c r="T30" s="403"/>
      <c r="U30" s="411"/>
      <c r="V30" s="412"/>
      <c r="W30" s="400"/>
      <c r="X30" s="403"/>
      <c r="Y30" s="411"/>
      <c r="Z30" s="412"/>
      <c r="AA30" s="400"/>
      <c r="AB30" s="403"/>
      <c r="AC30" s="411"/>
      <c r="AD30" s="411"/>
      <c r="AE30" s="413"/>
      <c r="AF30" s="413"/>
      <c r="AG30" s="413"/>
      <c r="AH30" s="414"/>
    </row>
    <row r="31" spans="1:34" ht="15.75" customHeight="1" x14ac:dyDescent="0.2">
      <c r="A31" s="416" t="s">
        <v>97</v>
      </c>
      <c r="B31" s="417">
        <f>SUM(B17:B30)</f>
        <v>125</v>
      </c>
      <c r="C31" s="195">
        <f>SUM(C17:C30)</f>
        <v>1044</v>
      </c>
      <c r="D31" s="418"/>
      <c r="E31" s="417">
        <f>SUM(E17:E30)</f>
        <v>155</v>
      </c>
      <c r="F31" s="195">
        <f>SUM(F17:F30)</f>
        <v>1076</v>
      </c>
      <c r="G31" s="418"/>
      <c r="H31" s="417">
        <f>SUM(H17:H30)</f>
        <v>148</v>
      </c>
      <c r="I31" s="195">
        <f>SUM(I17:I30)</f>
        <v>1147</v>
      </c>
      <c r="J31" s="391"/>
      <c r="K31" s="417">
        <v>167</v>
      </c>
      <c r="L31" s="195">
        <v>1317</v>
      </c>
      <c r="M31" s="195"/>
      <c r="N31" s="393"/>
      <c r="O31" s="417">
        <v>177</v>
      </c>
      <c r="P31" s="237" t="s">
        <v>563</v>
      </c>
      <c r="Q31" s="195"/>
      <c r="R31" s="393"/>
      <c r="S31" s="417">
        <v>171</v>
      </c>
      <c r="T31" s="237" t="s">
        <v>564</v>
      </c>
      <c r="U31" s="237" t="s">
        <v>570</v>
      </c>
      <c r="V31" s="393"/>
      <c r="W31" s="417">
        <f>SUM(W17:W29)</f>
        <v>188</v>
      </c>
      <c r="X31" s="237" t="s">
        <v>565</v>
      </c>
      <c r="Y31" s="237" t="s">
        <v>571</v>
      </c>
      <c r="Z31" s="393"/>
      <c r="AA31" s="417">
        <f>SUM(AA7:AA29)</f>
        <v>183</v>
      </c>
      <c r="AB31" s="237" t="s">
        <v>566</v>
      </c>
      <c r="AC31" s="237" t="s">
        <v>683</v>
      </c>
      <c r="AD31" s="1"/>
      <c r="AE31" s="419" t="s">
        <v>684</v>
      </c>
      <c r="AF31" s="420" t="s">
        <v>567</v>
      </c>
      <c r="AG31" s="420" t="s">
        <v>573</v>
      </c>
      <c r="AH31" s="421"/>
    </row>
    <row r="32" spans="1:34" ht="27.75" customHeight="1" x14ac:dyDescent="0.2">
      <c r="A32" s="195"/>
      <c r="B32" s="795" t="s">
        <v>685</v>
      </c>
      <c r="C32" s="795"/>
      <c r="D32" s="422"/>
      <c r="E32" s="795" t="s">
        <v>685</v>
      </c>
      <c r="F32" s="795"/>
      <c r="G32" s="422"/>
      <c r="H32" s="423"/>
      <c r="I32" s="424"/>
      <c r="J32" s="422"/>
      <c r="K32" s="423"/>
      <c r="L32" s="424"/>
      <c r="M32" s="424"/>
      <c r="N32" s="422"/>
      <c r="O32" s="423"/>
      <c r="P32" s="424"/>
      <c r="Q32" s="424"/>
      <c r="R32" s="422"/>
      <c r="S32" s="423"/>
      <c r="T32" s="424"/>
      <c r="U32" s="424"/>
      <c r="V32" s="422"/>
      <c r="W32" s="423"/>
      <c r="X32" s="424"/>
      <c r="Y32" s="424"/>
      <c r="Z32" s="422"/>
      <c r="AA32" s="423"/>
      <c r="AB32" s="424"/>
      <c r="AC32" s="424"/>
      <c r="AD32" s="424"/>
      <c r="AE32" s="425"/>
      <c r="AF32" s="426"/>
      <c r="AG32" s="426"/>
      <c r="AH32" s="427"/>
    </row>
    <row r="33" spans="1:34" ht="15.75" customHeight="1" x14ac:dyDescent="0.2">
      <c r="A33" s="195"/>
      <c r="B33" s="195"/>
      <c r="C33" s="195"/>
      <c r="D33" s="195"/>
      <c r="E33" s="195"/>
      <c r="F33" s="195"/>
      <c r="G33" s="195"/>
      <c r="H33" s="195"/>
      <c r="I33" s="195"/>
      <c r="J33" s="195"/>
      <c r="K33" s="428" t="s">
        <v>686</v>
      </c>
      <c r="L33" s="195"/>
      <c r="M33" s="195"/>
      <c r="N33" s="195"/>
      <c r="O33" s="428" t="s">
        <v>687</v>
      </c>
      <c r="P33" s="195"/>
      <c r="Q33" s="195"/>
      <c r="R33" s="195"/>
      <c r="S33" s="428" t="s">
        <v>688</v>
      </c>
      <c r="T33" s="195"/>
      <c r="U33" s="195"/>
      <c r="V33" s="195"/>
      <c r="W33" s="428" t="s">
        <v>689</v>
      </c>
      <c r="X33" s="195"/>
      <c r="Y33" s="195"/>
      <c r="Z33" s="195"/>
      <c r="AA33" s="428" t="s">
        <v>690</v>
      </c>
      <c r="AB33" s="195"/>
      <c r="AC33" s="195"/>
      <c r="AD33" s="195"/>
      <c r="AE33" s="228"/>
      <c r="AF33" s="429" t="s">
        <v>691</v>
      </c>
      <c r="AG33" s="228"/>
      <c r="AH33" s="195"/>
    </row>
    <row r="34" spans="1:34" ht="255.75" customHeight="1" x14ac:dyDescent="0.2">
      <c r="A34" s="195"/>
      <c r="B34" s="195"/>
      <c r="C34" s="195"/>
      <c r="D34" s="195"/>
      <c r="E34" s="195"/>
      <c r="F34" s="195"/>
      <c r="G34" s="195"/>
      <c r="H34" s="195"/>
      <c r="I34" s="195"/>
      <c r="J34" s="195"/>
      <c r="K34" s="796" t="s">
        <v>692</v>
      </c>
      <c r="L34" s="796"/>
      <c r="M34" s="796"/>
      <c r="N34" s="796"/>
      <c r="O34" s="794" t="s">
        <v>693</v>
      </c>
      <c r="P34" s="794"/>
      <c r="Q34" s="794"/>
      <c r="R34" s="794"/>
      <c r="S34" s="794" t="s">
        <v>694</v>
      </c>
      <c r="T34" s="794"/>
      <c r="U34" s="794"/>
      <c r="V34" s="794"/>
      <c r="W34" s="794" t="s">
        <v>694</v>
      </c>
      <c r="X34" s="794"/>
      <c r="Y34" s="794"/>
      <c r="Z34" s="794"/>
      <c r="AA34" s="794" t="s">
        <v>694</v>
      </c>
      <c r="AB34" s="794"/>
      <c r="AC34" s="794"/>
      <c r="AD34" s="794"/>
      <c r="AE34" s="430" t="s">
        <v>695</v>
      </c>
      <c r="AF34" s="430" t="s">
        <v>696</v>
      </c>
      <c r="AG34" s="430"/>
      <c r="AH34" s="431"/>
    </row>
    <row r="35" spans="1:34" ht="15.75" customHeight="1" x14ac:dyDescent="0.2">
      <c r="A35" s="195"/>
      <c r="B35" s="195"/>
      <c r="C35" s="195"/>
      <c r="D35" s="195"/>
      <c r="E35" s="195"/>
      <c r="F35" s="195"/>
      <c r="G35" s="195"/>
      <c r="H35" s="195"/>
      <c r="I35" s="195"/>
      <c r="J35" s="195"/>
      <c r="K35" s="432"/>
      <c r="L35" s="195"/>
      <c r="M35" s="195"/>
      <c r="N35" s="195"/>
      <c r="O35" s="195"/>
      <c r="P35" s="195"/>
      <c r="Q35" s="195"/>
      <c r="R35" s="195"/>
      <c r="S35" s="195"/>
      <c r="T35" s="195"/>
      <c r="U35" s="195"/>
      <c r="V35" s="195"/>
      <c r="W35" s="195"/>
      <c r="X35" s="195"/>
      <c r="Y35" s="195"/>
      <c r="Z35" s="195"/>
      <c r="AA35" s="195"/>
      <c r="AB35" s="195"/>
      <c r="AC35" s="195"/>
      <c r="AD35" s="195"/>
      <c r="AE35" s="228"/>
      <c r="AF35" s="228"/>
      <c r="AG35" s="228"/>
      <c r="AH35" s="195"/>
    </row>
    <row r="36" spans="1:34" ht="15.75" customHeight="1" x14ac:dyDescent="0.2">
      <c r="A36" s="195"/>
      <c r="B36" s="195"/>
      <c r="C36" s="195"/>
      <c r="D36" s="195"/>
      <c r="E36" s="195"/>
      <c r="F36" s="195"/>
      <c r="G36" s="195"/>
      <c r="H36" s="195"/>
      <c r="I36" s="195"/>
      <c r="J36" s="195"/>
      <c r="K36" s="432"/>
      <c r="L36" s="195"/>
      <c r="M36" s="195"/>
      <c r="N36" s="195"/>
      <c r="O36" s="195"/>
      <c r="P36" s="195"/>
      <c r="Q36" s="195"/>
      <c r="R36" s="195"/>
      <c r="S36" s="195"/>
      <c r="T36" s="195"/>
      <c r="U36" s="195"/>
      <c r="V36" s="195"/>
      <c r="W36" s="195"/>
      <c r="X36" s="195"/>
      <c r="Y36" s="195"/>
      <c r="Z36" s="195"/>
      <c r="AA36" s="195"/>
      <c r="AB36" s="195"/>
      <c r="AC36" s="195"/>
      <c r="AD36" s="195"/>
      <c r="AE36" s="228"/>
      <c r="AF36" s="228"/>
      <c r="AG36" s="228"/>
      <c r="AH36" s="195"/>
    </row>
    <row r="37" spans="1:34" ht="15.75" customHeight="1" x14ac:dyDescent="0.2">
      <c r="A37" s="195"/>
      <c r="B37" s="195"/>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228"/>
      <c r="AF37" s="228"/>
      <c r="AG37" s="228"/>
      <c r="AH37" s="195"/>
    </row>
    <row r="38" spans="1:34" ht="15.75" customHeight="1" x14ac:dyDescent="0.2">
      <c r="A38" s="195"/>
      <c r="B38" s="195"/>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228"/>
      <c r="AF38" s="228"/>
      <c r="AG38" s="228"/>
      <c r="AH38" s="195"/>
    </row>
    <row r="39" spans="1:34" ht="15.75" customHeight="1" x14ac:dyDescent="0.2">
      <c r="A39" s="195"/>
      <c r="B39" s="195"/>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228"/>
      <c r="AF39" s="228"/>
      <c r="AG39" s="228"/>
      <c r="AH39" s="195"/>
    </row>
    <row r="40" spans="1:34" ht="15.75" customHeight="1" x14ac:dyDescent="0.2">
      <c r="A40" s="195"/>
      <c r="B40" s="195"/>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228"/>
      <c r="AF40" s="228"/>
      <c r="AG40" s="228"/>
      <c r="AH40" s="195"/>
    </row>
    <row r="41" spans="1:34" ht="15.75" customHeight="1" x14ac:dyDescent="0.2">
      <c r="A41" s="195"/>
      <c r="B41" s="195"/>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228"/>
      <c r="AF41" s="228"/>
      <c r="AG41" s="228"/>
      <c r="AH41" s="195"/>
    </row>
    <row r="42" spans="1:34" ht="15.75" customHeight="1" x14ac:dyDescent="0.2">
      <c r="A42" s="195"/>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228"/>
      <c r="AF42" s="228"/>
      <c r="AG42" s="228"/>
      <c r="AH42" s="195"/>
    </row>
    <row r="43" spans="1:34" ht="15.75" customHeight="1" x14ac:dyDescent="0.2">
      <c r="A43" s="195"/>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228"/>
      <c r="AF43" s="228"/>
      <c r="AG43" s="228"/>
      <c r="AH43" s="195"/>
    </row>
    <row r="44" spans="1:34" ht="15.75" customHeight="1" x14ac:dyDescent="0.2">
      <c r="A44" s="195"/>
      <c r="B44" s="195"/>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228"/>
      <c r="AF44" s="228"/>
      <c r="AG44" s="228"/>
      <c r="AH44" s="195"/>
    </row>
    <row r="45" spans="1:34" ht="15.75" customHeight="1" x14ac:dyDescent="0.2">
      <c r="A45" s="195"/>
      <c r="B45" s="195"/>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228"/>
      <c r="AF45" s="228"/>
      <c r="AG45" s="228"/>
      <c r="AH45" s="195"/>
    </row>
    <row r="46" spans="1:34" ht="15.75" customHeight="1" x14ac:dyDescent="0.2">
      <c r="A46" s="195"/>
      <c r="B46" s="195"/>
      <c r="C46" s="195"/>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228"/>
      <c r="AF46" s="228"/>
      <c r="AG46" s="228"/>
      <c r="AH46" s="195"/>
    </row>
    <row r="47" spans="1:34" ht="15.75" customHeight="1" x14ac:dyDescent="0.2">
      <c r="A47" s="195"/>
      <c r="B47" s="195"/>
      <c r="C47" s="195"/>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228"/>
      <c r="AF47" s="228"/>
      <c r="AG47" s="228"/>
      <c r="AH47" s="195"/>
    </row>
    <row r="48" spans="1:34" ht="15.75" customHeight="1" x14ac:dyDescent="0.2">
      <c r="A48" s="195"/>
      <c r="B48" s="19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228"/>
      <c r="AF48" s="228"/>
      <c r="AG48" s="228"/>
      <c r="AH48" s="195"/>
    </row>
    <row r="49" spans="1:34" ht="15.75" customHeight="1" x14ac:dyDescent="0.2">
      <c r="A49" s="195"/>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228"/>
      <c r="AF49" s="228"/>
      <c r="AG49" s="228"/>
      <c r="AH49" s="195"/>
    </row>
    <row r="50" spans="1:34" ht="15.75" customHeight="1" x14ac:dyDescent="0.2">
      <c r="A50" s="195"/>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228"/>
      <c r="AF50" s="228"/>
      <c r="AG50" s="228"/>
      <c r="AH50" s="195"/>
    </row>
    <row r="51" spans="1:34" ht="15.75" customHeight="1" x14ac:dyDescent="0.2">
      <c r="A51" s="195"/>
      <c r="B51" s="195"/>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228"/>
      <c r="AF51" s="228"/>
      <c r="AG51" s="228"/>
      <c r="AH51" s="195"/>
    </row>
    <row r="52" spans="1:34" ht="15.75" customHeight="1" x14ac:dyDescent="0.2">
      <c r="A52" s="195"/>
      <c r="B52" s="195"/>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228"/>
      <c r="AF52" s="228"/>
      <c r="AG52" s="228"/>
      <c r="AH52" s="195"/>
    </row>
    <row r="53" spans="1:34" ht="15.75" customHeight="1" x14ac:dyDescent="0.2">
      <c r="A53" s="195"/>
      <c r="B53" s="195"/>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228"/>
      <c r="AF53" s="228"/>
      <c r="AG53" s="228"/>
      <c r="AH53" s="195"/>
    </row>
    <row r="54" spans="1:34" ht="15.75" customHeight="1" x14ac:dyDescent="0.2">
      <c r="A54" s="195"/>
      <c r="B54" s="195"/>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228"/>
      <c r="AF54" s="228"/>
      <c r="AG54" s="228"/>
      <c r="AH54" s="195"/>
    </row>
    <row r="55" spans="1:34" ht="15.75" customHeight="1" x14ac:dyDescent="0.2">
      <c r="A55" s="195"/>
      <c r="B55" s="195"/>
      <c r="C55" s="195"/>
      <c r="D55" s="195"/>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228"/>
      <c r="AF55" s="228"/>
      <c r="AG55" s="228"/>
      <c r="AH55" s="195"/>
    </row>
    <row r="56" spans="1:34" ht="15.75" customHeight="1" x14ac:dyDescent="0.2">
      <c r="A56" s="195"/>
      <c r="B56" s="195"/>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228"/>
      <c r="AF56" s="228"/>
      <c r="AG56" s="228"/>
      <c r="AH56" s="195"/>
    </row>
    <row r="57" spans="1:34" ht="15.75" customHeight="1" x14ac:dyDescent="0.2">
      <c r="A57" s="195"/>
      <c r="B57" s="195"/>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228"/>
      <c r="AF57" s="228"/>
      <c r="AG57" s="228"/>
      <c r="AH57" s="195"/>
    </row>
    <row r="58" spans="1:34" ht="15.75" customHeight="1" x14ac:dyDescent="0.2">
      <c r="A58" s="195"/>
      <c r="B58" s="195"/>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228"/>
      <c r="AF58" s="228"/>
      <c r="AG58" s="228"/>
      <c r="AH58" s="195"/>
    </row>
    <row r="59" spans="1:34" ht="15.75" customHeight="1" x14ac:dyDescent="0.2">
      <c r="A59" s="195"/>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228"/>
      <c r="AF59" s="228"/>
      <c r="AG59" s="228"/>
      <c r="AH59" s="195"/>
    </row>
    <row r="60" spans="1:34" ht="15.75" customHeight="1" x14ac:dyDescent="0.2">
      <c r="A60" s="195"/>
      <c r="B60" s="195"/>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228"/>
      <c r="AF60" s="228"/>
      <c r="AG60" s="228"/>
      <c r="AH60" s="195"/>
    </row>
    <row r="61" spans="1:34" ht="15.75" customHeight="1" x14ac:dyDescent="0.2">
      <c r="A61" s="195"/>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228"/>
      <c r="AF61" s="228"/>
      <c r="AG61" s="228"/>
      <c r="AH61" s="195"/>
    </row>
    <row r="62" spans="1:34" ht="15.75" customHeight="1" x14ac:dyDescent="0.2">
      <c r="A62" s="195"/>
      <c r="B62" s="195"/>
      <c r="C62" s="195"/>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228"/>
      <c r="AF62" s="228"/>
      <c r="AG62" s="228"/>
      <c r="AH62" s="195"/>
    </row>
    <row r="63" spans="1:34" ht="15.75" customHeight="1" x14ac:dyDescent="0.2">
      <c r="A63" s="195"/>
      <c r="B63" s="19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228"/>
      <c r="AF63" s="228"/>
      <c r="AG63" s="228"/>
      <c r="AH63" s="195"/>
    </row>
    <row r="64" spans="1:34" ht="15.75" customHeight="1" x14ac:dyDescent="0.2">
      <c r="A64" s="195"/>
      <c r="B64" s="195"/>
      <c r="C64" s="195"/>
      <c r="D64" s="195"/>
      <c r="E64" s="195"/>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228"/>
      <c r="AF64" s="228"/>
      <c r="AG64" s="228"/>
      <c r="AH64" s="195"/>
    </row>
    <row r="65" spans="1:34" ht="15.75" customHeight="1" x14ac:dyDescent="0.2">
      <c r="A65" s="195"/>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228"/>
      <c r="AF65" s="228"/>
      <c r="AG65" s="228"/>
      <c r="AH65" s="195"/>
    </row>
    <row r="66" spans="1:34" ht="15.75" customHeight="1" x14ac:dyDescent="0.2">
      <c r="A66" s="195"/>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228"/>
      <c r="AF66" s="228"/>
      <c r="AG66" s="228"/>
      <c r="AH66" s="195"/>
    </row>
    <row r="67" spans="1:34" ht="15.75" customHeight="1" x14ac:dyDescent="0.2">
      <c r="A67" s="195"/>
      <c r="B67" s="195"/>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228"/>
      <c r="AF67" s="228"/>
      <c r="AG67" s="228"/>
      <c r="AH67" s="195"/>
    </row>
    <row r="68" spans="1:34" ht="15.75" customHeight="1" x14ac:dyDescent="0.2">
      <c r="A68" s="195"/>
      <c r="B68" s="195"/>
      <c r="C68" s="195"/>
      <c r="D68" s="195"/>
      <c r="E68" s="195"/>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228"/>
      <c r="AF68" s="228"/>
      <c r="AG68" s="228"/>
      <c r="AH68" s="195"/>
    </row>
    <row r="69" spans="1:34" ht="15.75" customHeight="1" x14ac:dyDescent="0.2">
      <c r="A69" s="195"/>
      <c r="B69" s="195"/>
      <c r="C69" s="195"/>
      <c r="D69" s="195"/>
      <c r="E69" s="195"/>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228"/>
      <c r="AF69" s="228"/>
      <c r="AG69" s="228"/>
      <c r="AH69" s="195"/>
    </row>
    <row r="70" spans="1:34" ht="15.75" customHeight="1" x14ac:dyDescent="0.2">
      <c r="A70" s="195"/>
      <c r="B70" s="195"/>
      <c r="C70" s="195"/>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228"/>
      <c r="AF70" s="228"/>
      <c r="AG70" s="228"/>
      <c r="AH70" s="195"/>
    </row>
    <row r="71" spans="1:34" ht="15.75" customHeight="1" x14ac:dyDescent="0.2">
      <c r="A71" s="195"/>
      <c r="B71" s="195"/>
      <c r="C71" s="195"/>
      <c r="D71" s="195"/>
      <c r="E71" s="195"/>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5"/>
      <c r="AE71" s="228"/>
      <c r="AF71" s="228"/>
      <c r="AG71" s="228"/>
      <c r="AH71" s="195"/>
    </row>
    <row r="72" spans="1:34" ht="15.75" customHeight="1" x14ac:dyDescent="0.2">
      <c r="A72" s="195"/>
      <c r="B72" s="195"/>
      <c r="C72" s="195"/>
      <c r="D72" s="195"/>
      <c r="E72" s="195"/>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228"/>
      <c r="AF72" s="228"/>
      <c r="AG72" s="228"/>
      <c r="AH72" s="195"/>
    </row>
    <row r="73" spans="1:34" ht="15.75" customHeight="1" x14ac:dyDescent="0.2">
      <c r="A73" s="195"/>
      <c r="B73" s="195"/>
      <c r="C73" s="195"/>
      <c r="D73" s="195"/>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228"/>
      <c r="AF73" s="228"/>
      <c r="AG73" s="228"/>
      <c r="AH73" s="195"/>
    </row>
    <row r="74" spans="1:34" ht="15.75" customHeight="1" x14ac:dyDescent="0.2">
      <c r="A74" s="195"/>
      <c r="B74" s="195"/>
      <c r="C74" s="195"/>
      <c r="D74" s="195"/>
      <c r="E74" s="195"/>
      <c r="F74" s="195"/>
      <c r="G74" s="195"/>
      <c r="H74" s="195"/>
      <c r="I74" s="195"/>
      <c r="J74" s="195"/>
      <c r="K74" s="195"/>
      <c r="L74" s="195"/>
      <c r="M74" s="195"/>
      <c r="N74" s="195"/>
      <c r="O74" s="195"/>
      <c r="P74" s="195"/>
      <c r="Q74" s="195"/>
      <c r="R74" s="195"/>
      <c r="S74" s="195"/>
      <c r="T74" s="195"/>
      <c r="U74" s="195"/>
      <c r="V74" s="195"/>
      <c r="W74" s="195"/>
      <c r="X74" s="195"/>
      <c r="Y74" s="195"/>
      <c r="Z74" s="195"/>
      <c r="AA74" s="195"/>
      <c r="AB74" s="195"/>
      <c r="AC74" s="195"/>
      <c r="AD74" s="195"/>
      <c r="AE74" s="228"/>
      <c r="AF74" s="228"/>
      <c r="AG74" s="228"/>
      <c r="AH74" s="195"/>
    </row>
    <row r="75" spans="1:34" ht="15.75" customHeight="1" x14ac:dyDescent="0.2">
      <c r="A75" s="195"/>
      <c r="B75" s="195"/>
      <c r="C75" s="195"/>
      <c r="D75" s="195"/>
      <c r="E75" s="195"/>
      <c r="F75" s="195"/>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228"/>
      <c r="AF75" s="228"/>
      <c r="AG75" s="228"/>
      <c r="AH75" s="195"/>
    </row>
    <row r="76" spans="1:34" ht="15.75" customHeight="1" x14ac:dyDescent="0.2">
      <c r="A76" s="195"/>
      <c r="B76" s="195"/>
      <c r="C76" s="195"/>
      <c r="D76" s="195"/>
      <c r="E76" s="195"/>
      <c r="F76" s="195"/>
      <c r="G76" s="195"/>
      <c r="H76" s="195"/>
      <c r="I76" s="195"/>
      <c r="J76" s="195"/>
      <c r="K76" s="195"/>
      <c r="L76" s="195"/>
      <c r="M76" s="195"/>
      <c r="N76" s="195"/>
      <c r="O76" s="195"/>
      <c r="P76" s="195"/>
      <c r="Q76" s="195"/>
      <c r="R76" s="195"/>
      <c r="S76" s="195"/>
      <c r="T76" s="195"/>
      <c r="U76" s="195"/>
      <c r="V76" s="195"/>
      <c r="W76" s="195"/>
      <c r="X76" s="195"/>
      <c r="Y76" s="195"/>
      <c r="Z76" s="195"/>
      <c r="AA76" s="195"/>
      <c r="AB76" s="195"/>
      <c r="AC76" s="195"/>
      <c r="AD76" s="195"/>
      <c r="AE76" s="228"/>
      <c r="AF76" s="228"/>
      <c r="AG76" s="228"/>
      <c r="AH76" s="195"/>
    </row>
    <row r="77" spans="1:34" ht="15.75" customHeight="1" x14ac:dyDescent="0.2">
      <c r="A77" s="195"/>
      <c r="B77" s="195"/>
      <c r="C77" s="195"/>
      <c r="D77" s="195"/>
      <c r="E77" s="195"/>
      <c r="F77" s="195"/>
      <c r="G77" s="19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228"/>
      <c r="AF77" s="228"/>
      <c r="AG77" s="228"/>
      <c r="AH77" s="195"/>
    </row>
    <row r="78" spans="1:34" ht="15.75" customHeight="1" x14ac:dyDescent="0.2">
      <c r="A78" s="195"/>
      <c r="B78" s="195"/>
      <c r="C78" s="195"/>
      <c r="D78" s="195"/>
      <c r="E78" s="195"/>
      <c r="F78" s="195"/>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228"/>
      <c r="AF78" s="228"/>
      <c r="AG78" s="228"/>
      <c r="AH78" s="195"/>
    </row>
    <row r="79" spans="1:34" ht="15.75" customHeight="1" x14ac:dyDescent="0.2">
      <c r="A79" s="195"/>
      <c r="B79" s="195"/>
      <c r="C79" s="195"/>
      <c r="D79" s="195"/>
      <c r="E79" s="195"/>
      <c r="F79" s="195"/>
      <c r="G79" s="19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228"/>
      <c r="AF79" s="228"/>
      <c r="AG79" s="228"/>
      <c r="AH79" s="195"/>
    </row>
    <row r="80" spans="1:34" ht="15.75" customHeight="1" x14ac:dyDescent="0.2">
      <c r="A80" s="195"/>
      <c r="B80" s="195"/>
      <c r="C80" s="195"/>
      <c r="D80" s="195"/>
      <c r="E80" s="195"/>
      <c r="F80" s="195"/>
      <c r="G80" s="195"/>
      <c r="H80" s="195"/>
      <c r="I80" s="195"/>
      <c r="J80" s="195"/>
      <c r="K80" s="195"/>
      <c r="L80" s="195"/>
      <c r="M80" s="195"/>
      <c r="N80" s="195"/>
      <c r="O80" s="195"/>
      <c r="P80" s="195"/>
      <c r="Q80" s="195"/>
      <c r="R80" s="195"/>
      <c r="S80" s="195"/>
      <c r="T80" s="195"/>
      <c r="U80" s="195"/>
      <c r="V80" s="195"/>
      <c r="W80" s="195"/>
      <c r="X80" s="195"/>
      <c r="Y80" s="195"/>
      <c r="Z80" s="195"/>
      <c r="AA80" s="195"/>
      <c r="AB80" s="195"/>
      <c r="AC80" s="195"/>
      <c r="AD80" s="195"/>
      <c r="AE80" s="228"/>
      <c r="AF80" s="228"/>
      <c r="AG80" s="228"/>
      <c r="AH80" s="195"/>
    </row>
    <row r="81" spans="1:34" ht="15.75" customHeight="1" x14ac:dyDescent="0.2">
      <c r="A81" s="195"/>
      <c r="B81" s="195"/>
      <c r="C81" s="195"/>
      <c r="D81" s="195"/>
      <c r="E81" s="195"/>
      <c r="F81" s="195"/>
      <c r="G81" s="195"/>
      <c r="H81" s="195"/>
      <c r="I81" s="195"/>
      <c r="J81" s="195"/>
      <c r="K81" s="195"/>
      <c r="L81" s="195"/>
      <c r="M81" s="195"/>
      <c r="N81" s="195"/>
      <c r="O81" s="195"/>
      <c r="P81" s="195"/>
      <c r="Q81" s="195"/>
      <c r="R81" s="195"/>
      <c r="S81" s="195"/>
      <c r="T81" s="195"/>
      <c r="U81" s="195"/>
      <c r="V81" s="195"/>
      <c r="W81" s="195"/>
      <c r="X81" s="195"/>
      <c r="Y81" s="195"/>
      <c r="Z81" s="195"/>
      <c r="AA81" s="195"/>
      <c r="AB81" s="195"/>
      <c r="AC81" s="195"/>
      <c r="AD81" s="195"/>
      <c r="AE81" s="228"/>
      <c r="AF81" s="228"/>
      <c r="AG81" s="228"/>
      <c r="AH81" s="195"/>
    </row>
    <row r="82" spans="1:34" ht="15.75" customHeight="1" x14ac:dyDescent="0.2">
      <c r="A82" s="195"/>
      <c r="B82" s="195"/>
      <c r="C82" s="195"/>
      <c r="D82" s="195"/>
      <c r="E82" s="195"/>
      <c r="F82" s="195"/>
      <c r="G82" s="195"/>
      <c r="H82" s="195"/>
      <c r="I82" s="195"/>
      <c r="J82" s="195"/>
      <c r="K82" s="195"/>
      <c r="L82" s="195"/>
      <c r="M82" s="195"/>
      <c r="N82" s="195"/>
      <c r="O82" s="195"/>
      <c r="P82" s="195"/>
      <c r="Q82" s="195"/>
      <c r="R82" s="195"/>
      <c r="S82" s="195"/>
      <c r="T82" s="195"/>
      <c r="U82" s="195"/>
      <c r="V82" s="195"/>
      <c r="W82" s="195"/>
      <c r="X82" s="195"/>
      <c r="Y82" s="195"/>
      <c r="Z82" s="195"/>
      <c r="AA82" s="195"/>
      <c r="AB82" s="195"/>
      <c r="AC82" s="195"/>
      <c r="AD82" s="195"/>
      <c r="AE82" s="228"/>
      <c r="AF82" s="228"/>
      <c r="AG82" s="228"/>
      <c r="AH82" s="195"/>
    </row>
    <row r="83" spans="1:34" ht="15.75" customHeight="1" x14ac:dyDescent="0.2">
      <c r="A83" s="195"/>
      <c r="B83" s="195"/>
      <c r="C83" s="195"/>
      <c r="D83" s="195"/>
      <c r="E83" s="195"/>
      <c r="F83" s="195"/>
      <c r="G83" s="195"/>
      <c r="H83" s="195"/>
      <c r="I83" s="195"/>
      <c r="J83" s="195"/>
      <c r="K83" s="195"/>
      <c r="L83" s="195"/>
      <c r="M83" s="195"/>
      <c r="N83" s="195"/>
      <c r="O83" s="195"/>
      <c r="P83" s="195"/>
      <c r="Q83" s="195"/>
      <c r="R83" s="195"/>
      <c r="S83" s="195"/>
      <c r="T83" s="195"/>
      <c r="U83" s="195"/>
      <c r="V83" s="195"/>
      <c r="W83" s="195"/>
      <c r="X83" s="195"/>
      <c r="Y83" s="195"/>
      <c r="Z83" s="195"/>
      <c r="AA83" s="195"/>
      <c r="AB83" s="195"/>
      <c r="AC83" s="195"/>
      <c r="AD83" s="195"/>
      <c r="AE83" s="228"/>
      <c r="AF83" s="228"/>
      <c r="AG83" s="228"/>
      <c r="AH83" s="195"/>
    </row>
    <row r="84" spans="1:34" ht="15.75" customHeight="1" x14ac:dyDescent="0.2">
      <c r="A84" s="195"/>
      <c r="B84" s="195"/>
      <c r="C84" s="195"/>
      <c r="D84" s="195"/>
      <c r="E84" s="195"/>
      <c r="F84" s="195"/>
      <c r="G84" s="195"/>
      <c r="H84" s="195"/>
      <c r="I84" s="195"/>
      <c r="J84" s="195"/>
      <c r="K84" s="195"/>
      <c r="L84" s="195"/>
      <c r="M84" s="195"/>
      <c r="N84" s="195"/>
      <c r="O84" s="195"/>
      <c r="P84" s="195"/>
      <c r="Q84" s="195"/>
      <c r="R84" s="195"/>
      <c r="S84" s="195"/>
      <c r="T84" s="195"/>
      <c r="U84" s="195"/>
      <c r="V84" s="195"/>
      <c r="W84" s="195"/>
      <c r="X84" s="195"/>
      <c r="Y84" s="195"/>
      <c r="Z84" s="195"/>
      <c r="AA84" s="195"/>
      <c r="AB84" s="195"/>
      <c r="AC84" s="195"/>
      <c r="AD84" s="195"/>
      <c r="AE84" s="228"/>
      <c r="AF84" s="228"/>
      <c r="AG84" s="228"/>
      <c r="AH84" s="195"/>
    </row>
    <row r="85" spans="1:34" ht="15.75" customHeight="1" x14ac:dyDescent="0.2">
      <c r="A85" s="195"/>
      <c r="B85" s="195"/>
      <c r="C85" s="195"/>
      <c r="D85" s="195"/>
      <c r="E85" s="195"/>
      <c r="F85" s="195"/>
      <c r="G85" s="195"/>
      <c r="H85" s="195"/>
      <c r="I85" s="195"/>
      <c r="J85" s="195"/>
      <c r="K85" s="195"/>
      <c r="L85" s="195"/>
      <c r="M85" s="195"/>
      <c r="N85" s="195"/>
      <c r="O85" s="195"/>
      <c r="P85" s="195"/>
      <c r="Q85" s="195"/>
      <c r="R85" s="195"/>
      <c r="S85" s="195"/>
      <c r="T85" s="195"/>
      <c r="U85" s="195"/>
      <c r="V85" s="195"/>
      <c r="W85" s="195"/>
      <c r="X85" s="195"/>
      <c r="Y85" s="195"/>
      <c r="Z85" s="195"/>
      <c r="AA85" s="195"/>
      <c r="AB85" s="195"/>
      <c r="AC85" s="195"/>
      <c r="AD85" s="195"/>
      <c r="AE85" s="228"/>
      <c r="AF85" s="228"/>
      <c r="AG85" s="228"/>
      <c r="AH85" s="195"/>
    </row>
    <row r="86" spans="1:34" ht="15.75" customHeight="1" x14ac:dyDescent="0.2">
      <c r="A86" s="195"/>
      <c r="B86" s="195"/>
      <c r="C86" s="195"/>
      <c r="D86" s="195"/>
      <c r="E86" s="195"/>
      <c r="F86" s="195"/>
      <c r="G86" s="195"/>
      <c r="H86" s="195"/>
      <c r="I86" s="195"/>
      <c r="J86" s="195"/>
      <c r="K86" s="195"/>
      <c r="L86" s="195"/>
      <c r="M86" s="195"/>
      <c r="N86" s="195"/>
      <c r="O86" s="195"/>
      <c r="P86" s="195"/>
      <c r="Q86" s="195"/>
      <c r="R86" s="195"/>
      <c r="S86" s="195"/>
      <c r="T86" s="195"/>
      <c r="U86" s="195"/>
      <c r="V86" s="195"/>
      <c r="W86" s="195"/>
      <c r="X86" s="195"/>
      <c r="Y86" s="195"/>
      <c r="Z86" s="195"/>
      <c r="AA86" s="195"/>
      <c r="AB86" s="195"/>
      <c r="AC86" s="195"/>
      <c r="AD86" s="195"/>
      <c r="AE86" s="228"/>
      <c r="AF86" s="228"/>
      <c r="AG86" s="228"/>
      <c r="AH86" s="195"/>
    </row>
    <row r="87" spans="1:34" ht="15.75" customHeight="1" x14ac:dyDescent="0.2">
      <c r="A87" s="195"/>
      <c r="B87" s="195"/>
      <c r="C87" s="195"/>
      <c r="D87" s="195"/>
      <c r="E87" s="195"/>
      <c r="F87" s="195"/>
      <c r="G87" s="195"/>
      <c r="H87" s="195"/>
      <c r="I87" s="195"/>
      <c r="J87" s="195"/>
      <c r="K87" s="195"/>
      <c r="L87" s="195"/>
      <c r="M87" s="195"/>
      <c r="N87" s="195"/>
      <c r="O87" s="195"/>
      <c r="P87" s="195"/>
      <c r="Q87" s="195"/>
      <c r="R87" s="195"/>
      <c r="S87" s="195"/>
      <c r="T87" s="195"/>
      <c r="U87" s="195"/>
      <c r="V87" s="195"/>
      <c r="W87" s="195"/>
      <c r="X87" s="195"/>
      <c r="Y87" s="195"/>
      <c r="Z87" s="195"/>
      <c r="AA87" s="195"/>
      <c r="AB87" s="195"/>
      <c r="AC87" s="195"/>
      <c r="AD87" s="195"/>
      <c r="AE87" s="228"/>
      <c r="AF87" s="228"/>
      <c r="AG87" s="228"/>
      <c r="AH87" s="195"/>
    </row>
    <row r="88" spans="1:34" ht="15.75" customHeight="1" x14ac:dyDescent="0.2">
      <c r="A88" s="195"/>
      <c r="B88" s="195"/>
      <c r="C88" s="195"/>
      <c r="D88" s="195"/>
      <c r="E88" s="195"/>
      <c r="F88" s="195"/>
      <c r="G88" s="195"/>
      <c r="H88" s="195"/>
      <c r="I88" s="195"/>
      <c r="J88" s="195"/>
      <c r="K88" s="195"/>
      <c r="L88" s="195"/>
      <c r="M88" s="195"/>
      <c r="N88" s="195"/>
      <c r="O88" s="195"/>
      <c r="P88" s="195"/>
      <c r="Q88" s="195"/>
      <c r="R88" s="195"/>
      <c r="S88" s="195"/>
      <c r="T88" s="195"/>
      <c r="U88" s="195"/>
      <c r="V88" s="195"/>
      <c r="W88" s="195"/>
      <c r="X88" s="195"/>
      <c r="Y88" s="195"/>
      <c r="Z88" s="195"/>
      <c r="AA88" s="195"/>
      <c r="AB88" s="195"/>
      <c r="AC88" s="195"/>
      <c r="AD88" s="195"/>
      <c r="AE88" s="228"/>
      <c r="AF88" s="228"/>
      <c r="AG88" s="228"/>
      <c r="AH88" s="195"/>
    </row>
    <row r="89" spans="1:34" ht="15.75" customHeight="1" x14ac:dyDescent="0.2">
      <c r="A89" s="195"/>
      <c r="B89" s="195"/>
      <c r="C89" s="195"/>
      <c r="D89" s="195"/>
      <c r="E89" s="195"/>
      <c r="F89" s="195"/>
      <c r="G89" s="195"/>
      <c r="H89" s="195"/>
      <c r="I89" s="195"/>
      <c r="J89" s="195"/>
      <c r="K89" s="195"/>
      <c r="L89" s="195"/>
      <c r="M89" s="195"/>
      <c r="N89" s="195"/>
      <c r="O89" s="195"/>
      <c r="P89" s="195"/>
      <c r="Q89" s="195"/>
      <c r="R89" s="195"/>
      <c r="S89" s="195"/>
      <c r="T89" s="195"/>
      <c r="U89" s="195"/>
      <c r="V89" s="195"/>
      <c r="W89" s="195"/>
      <c r="X89" s="195"/>
      <c r="Y89" s="195"/>
      <c r="Z89" s="195"/>
      <c r="AA89" s="195"/>
      <c r="AB89" s="195"/>
      <c r="AC89" s="195"/>
      <c r="AD89" s="195"/>
      <c r="AE89" s="228"/>
      <c r="AF89" s="228"/>
      <c r="AG89" s="228"/>
      <c r="AH89" s="195"/>
    </row>
    <row r="90" spans="1:34" ht="15.75" customHeight="1" x14ac:dyDescent="0.2">
      <c r="A90" s="195"/>
      <c r="B90" s="195"/>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228"/>
      <c r="AF90" s="228"/>
      <c r="AG90" s="228"/>
      <c r="AH90" s="195"/>
    </row>
    <row r="91" spans="1:34" ht="15.75" customHeight="1" x14ac:dyDescent="0.2">
      <c r="A91" s="195"/>
      <c r="B91" s="195"/>
      <c r="C91" s="195"/>
      <c r="D91" s="195"/>
      <c r="E91" s="195"/>
      <c r="F91" s="195"/>
      <c r="G91" s="195"/>
      <c r="H91" s="195"/>
      <c r="I91" s="195"/>
      <c r="J91" s="195"/>
      <c r="K91" s="195"/>
      <c r="L91" s="195"/>
      <c r="M91" s="195"/>
      <c r="N91" s="195"/>
      <c r="O91" s="195"/>
      <c r="P91" s="195"/>
      <c r="Q91" s="195"/>
      <c r="R91" s="195"/>
      <c r="S91" s="195"/>
      <c r="T91" s="195"/>
      <c r="U91" s="195"/>
      <c r="V91" s="195"/>
      <c r="W91" s="195"/>
      <c r="X91" s="195"/>
      <c r="Y91" s="195"/>
      <c r="Z91" s="195"/>
      <c r="AA91" s="195"/>
      <c r="AB91" s="195"/>
      <c r="AC91" s="195"/>
      <c r="AD91" s="195"/>
      <c r="AE91" s="228"/>
      <c r="AF91" s="228"/>
      <c r="AG91" s="228"/>
      <c r="AH91" s="195"/>
    </row>
    <row r="92" spans="1:34" ht="15.75" customHeight="1" x14ac:dyDescent="0.2">
      <c r="A92" s="195"/>
      <c r="B92" s="195"/>
      <c r="C92" s="195"/>
      <c r="D92" s="195"/>
      <c r="E92" s="195"/>
      <c r="F92" s="195"/>
      <c r="G92" s="195"/>
      <c r="H92" s="195"/>
      <c r="I92" s="195"/>
      <c r="J92" s="195"/>
      <c r="K92" s="195"/>
      <c r="L92" s="195"/>
      <c r="M92" s="195"/>
      <c r="N92" s="195"/>
      <c r="O92" s="195"/>
      <c r="P92" s="195"/>
      <c r="Q92" s="195"/>
      <c r="R92" s="195"/>
      <c r="S92" s="195"/>
      <c r="T92" s="195"/>
      <c r="U92" s="195"/>
      <c r="V92" s="195"/>
      <c r="W92" s="195"/>
      <c r="X92" s="195"/>
      <c r="Y92" s="195"/>
      <c r="Z92" s="195"/>
      <c r="AA92" s="195"/>
      <c r="AB92" s="195"/>
      <c r="AC92" s="195"/>
      <c r="AD92" s="195"/>
      <c r="AE92" s="228"/>
      <c r="AF92" s="228"/>
      <c r="AG92" s="228"/>
      <c r="AH92" s="195"/>
    </row>
    <row r="93" spans="1:34" ht="15.75" customHeight="1" x14ac:dyDescent="0.2">
      <c r="A93" s="195"/>
      <c r="B93" s="195"/>
      <c r="C93" s="195"/>
      <c r="D93" s="195"/>
      <c r="E93" s="195"/>
      <c r="F93" s="195"/>
      <c r="G93" s="195"/>
      <c r="H93" s="195"/>
      <c r="I93" s="195"/>
      <c r="J93" s="195"/>
      <c r="K93" s="195"/>
      <c r="L93" s="195"/>
      <c r="M93" s="195"/>
      <c r="N93" s="195"/>
      <c r="O93" s="195"/>
      <c r="P93" s="195"/>
      <c r="Q93" s="195"/>
      <c r="R93" s="195"/>
      <c r="S93" s="195"/>
      <c r="T93" s="195"/>
      <c r="U93" s="195"/>
      <c r="V93" s="195"/>
      <c r="W93" s="195"/>
      <c r="X93" s="195"/>
      <c r="Y93" s="195"/>
      <c r="Z93" s="195"/>
      <c r="AA93" s="195"/>
      <c r="AB93" s="195"/>
      <c r="AC93" s="195"/>
      <c r="AD93" s="195"/>
      <c r="AE93" s="228"/>
      <c r="AF93" s="228"/>
      <c r="AG93" s="228"/>
      <c r="AH93" s="195"/>
    </row>
    <row r="94" spans="1:34" ht="15.75" customHeight="1" x14ac:dyDescent="0.2">
      <c r="A94" s="195"/>
      <c r="B94" s="195"/>
      <c r="C94" s="195"/>
      <c r="D94" s="195"/>
      <c r="E94" s="195"/>
      <c r="F94" s="195"/>
      <c r="G94" s="195"/>
      <c r="H94" s="195"/>
      <c r="I94" s="195"/>
      <c r="J94" s="195"/>
      <c r="K94" s="195"/>
      <c r="L94" s="195"/>
      <c r="M94" s="195"/>
      <c r="N94" s="195"/>
      <c r="O94" s="195"/>
      <c r="P94" s="195"/>
      <c r="Q94" s="195"/>
      <c r="R94" s="195"/>
      <c r="S94" s="195"/>
      <c r="T94" s="195"/>
      <c r="U94" s="195"/>
      <c r="V94" s="195"/>
      <c r="W94" s="195"/>
      <c r="X94" s="195"/>
      <c r="Y94" s="195"/>
      <c r="Z94" s="195"/>
      <c r="AA94" s="195"/>
      <c r="AB94" s="195"/>
      <c r="AC94" s="195"/>
      <c r="AD94" s="195"/>
      <c r="AE94" s="228"/>
      <c r="AF94" s="228"/>
      <c r="AG94" s="228"/>
      <c r="AH94" s="195"/>
    </row>
    <row r="95" spans="1:34" ht="15.75" customHeight="1" x14ac:dyDescent="0.2">
      <c r="A95" s="195"/>
      <c r="B95" s="195"/>
      <c r="C95" s="195"/>
      <c r="D95" s="195"/>
      <c r="E95" s="195"/>
      <c r="F95" s="195"/>
      <c r="G95" s="195"/>
      <c r="H95" s="195"/>
      <c r="I95" s="195"/>
      <c r="J95" s="195"/>
      <c r="K95" s="195"/>
      <c r="L95" s="195"/>
      <c r="M95" s="195"/>
      <c r="N95" s="195"/>
      <c r="O95" s="195"/>
      <c r="P95" s="195"/>
      <c r="Q95" s="195"/>
      <c r="R95" s="195"/>
      <c r="S95" s="195"/>
      <c r="T95" s="195"/>
      <c r="U95" s="195"/>
      <c r="V95" s="195"/>
      <c r="W95" s="195"/>
      <c r="X95" s="195"/>
      <c r="Y95" s="195"/>
      <c r="Z95" s="195"/>
      <c r="AA95" s="195"/>
      <c r="AB95" s="195"/>
      <c r="AC95" s="195"/>
      <c r="AD95" s="195"/>
      <c r="AE95" s="228"/>
      <c r="AF95" s="228"/>
      <c r="AG95" s="228"/>
      <c r="AH95" s="195"/>
    </row>
    <row r="96" spans="1:34" ht="15.75" customHeight="1" x14ac:dyDescent="0.2">
      <c r="A96" s="195"/>
      <c r="B96" s="195"/>
      <c r="C96" s="195"/>
      <c r="D96" s="195"/>
      <c r="E96" s="195"/>
      <c r="F96" s="195"/>
      <c r="G96" s="195"/>
      <c r="H96" s="195"/>
      <c r="I96" s="195"/>
      <c r="J96" s="195"/>
      <c r="K96" s="195"/>
      <c r="L96" s="195"/>
      <c r="M96" s="195"/>
      <c r="N96" s="195"/>
      <c r="O96" s="195"/>
      <c r="P96" s="195"/>
      <c r="Q96" s="195"/>
      <c r="R96" s="195"/>
      <c r="S96" s="195"/>
      <c r="T96" s="195"/>
      <c r="U96" s="195"/>
      <c r="V96" s="195"/>
      <c r="W96" s="195"/>
      <c r="X96" s="195"/>
      <c r="Y96" s="195"/>
      <c r="Z96" s="195"/>
      <c r="AA96" s="195"/>
      <c r="AB96" s="195"/>
      <c r="AC96" s="195"/>
      <c r="AD96" s="195"/>
      <c r="AE96" s="228"/>
      <c r="AF96" s="228"/>
      <c r="AG96" s="228"/>
      <c r="AH96" s="195"/>
    </row>
    <row r="97" spans="1:34" ht="15.75" customHeight="1" x14ac:dyDescent="0.2">
      <c r="A97" s="195"/>
      <c r="B97" s="195"/>
      <c r="C97" s="195"/>
      <c r="D97" s="195"/>
      <c r="E97" s="195"/>
      <c r="F97" s="195"/>
      <c r="G97" s="195"/>
      <c r="H97" s="195"/>
      <c r="I97" s="195"/>
      <c r="J97" s="195"/>
      <c r="K97" s="195"/>
      <c r="L97" s="195"/>
      <c r="M97" s="195"/>
      <c r="N97" s="195"/>
      <c r="O97" s="195"/>
      <c r="P97" s="195"/>
      <c r="Q97" s="195"/>
      <c r="R97" s="195"/>
      <c r="S97" s="195"/>
      <c r="T97" s="195"/>
      <c r="U97" s="195"/>
      <c r="V97" s="195"/>
      <c r="W97" s="195"/>
      <c r="X97" s="195"/>
      <c r="Y97" s="195"/>
      <c r="Z97" s="195"/>
      <c r="AA97" s="195"/>
      <c r="AB97" s="195"/>
      <c r="AC97" s="195"/>
      <c r="AD97" s="195"/>
      <c r="AE97" s="228"/>
      <c r="AF97" s="228"/>
      <c r="AG97" s="228"/>
      <c r="AH97" s="195"/>
    </row>
    <row r="98" spans="1:34" ht="15.75" customHeight="1" x14ac:dyDescent="0.2">
      <c r="A98" s="195"/>
      <c r="B98" s="195"/>
      <c r="C98" s="195"/>
      <c r="D98" s="195"/>
      <c r="E98" s="195"/>
      <c r="F98" s="195"/>
      <c r="G98" s="195"/>
      <c r="H98" s="195"/>
      <c r="I98" s="195"/>
      <c r="J98" s="195"/>
      <c r="K98" s="195"/>
      <c r="L98" s="195"/>
      <c r="M98" s="195"/>
      <c r="N98" s="195"/>
      <c r="O98" s="195"/>
      <c r="P98" s="195"/>
      <c r="Q98" s="195"/>
      <c r="R98" s="195"/>
      <c r="S98" s="195"/>
      <c r="T98" s="195"/>
      <c r="U98" s="195"/>
      <c r="V98" s="195"/>
      <c r="W98" s="195"/>
      <c r="X98" s="195"/>
      <c r="Y98" s="195"/>
      <c r="Z98" s="195"/>
      <c r="AA98" s="195"/>
      <c r="AB98" s="195"/>
      <c r="AC98" s="195"/>
      <c r="AD98" s="195"/>
      <c r="AE98" s="228"/>
      <c r="AF98" s="228"/>
      <c r="AG98" s="228"/>
      <c r="AH98" s="195"/>
    </row>
    <row r="99" spans="1:34" ht="15.75" customHeight="1" x14ac:dyDescent="0.2">
      <c r="A99" s="195"/>
      <c r="B99" s="195"/>
      <c r="C99" s="195"/>
      <c r="D99" s="195"/>
      <c r="E99" s="195"/>
      <c r="F99" s="195"/>
      <c r="G99" s="195"/>
      <c r="H99" s="195"/>
      <c r="I99" s="195"/>
      <c r="J99" s="195"/>
      <c r="K99" s="195"/>
      <c r="L99" s="195"/>
      <c r="M99" s="195"/>
      <c r="N99" s="195"/>
      <c r="O99" s="195"/>
      <c r="P99" s="195"/>
      <c r="Q99" s="195"/>
      <c r="R99" s="195"/>
      <c r="S99" s="195"/>
      <c r="T99" s="195"/>
      <c r="U99" s="195"/>
      <c r="V99" s="195"/>
      <c r="W99" s="195"/>
      <c r="X99" s="195"/>
      <c r="Y99" s="195"/>
      <c r="Z99" s="195"/>
      <c r="AA99" s="195"/>
      <c r="AB99" s="195"/>
      <c r="AC99" s="195"/>
      <c r="AD99" s="195"/>
      <c r="AE99" s="228"/>
      <c r="AF99" s="228"/>
      <c r="AG99" s="228"/>
      <c r="AH99" s="195"/>
    </row>
    <row r="100" spans="1:34" ht="15.75" customHeight="1" x14ac:dyDescent="0.2">
      <c r="A100" s="195"/>
      <c r="B100" s="195"/>
      <c r="C100" s="195"/>
      <c r="D100" s="195"/>
      <c r="E100" s="195"/>
      <c r="F100" s="195"/>
      <c r="G100" s="195"/>
      <c r="H100" s="195"/>
      <c r="I100" s="195"/>
      <c r="J100" s="195"/>
      <c r="K100" s="195"/>
      <c r="L100" s="195"/>
      <c r="M100" s="195"/>
      <c r="N100" s="195"/>
      <c r="O100" s="195"/>
      <c r="P100" s="195"/>
      <c r="Q100" s="195"/>
      <c r="R100" s="195"/>
      <c r="S100" s="195"/>
      <c r="T100" s="195"/>
      <c r="U100" s="195"/>
      <c r="V100" s="195"/>
      <c r="W100" s="195"/>
      <c r="X100" s="195"/>
      <c r="Y100" s="195"/>
      <c r="Z100" s="195"/>
      <c r="AA100" s="195"/>
      <c r="AB100" s="195"/>
      <c r="AC100" s="195"/>
      <c r="AD100" s="195"/>
      <c r="AE100" s="228"/>
      <c r="AF100" s="228"/>
      <c r="AG100" s="228"/>
      <c r="AH100" s="195"/>
    </row>
    <row r="101" spans="1:34" ht="15.75" customHeight="1" x14ac:dyDescent="0.2">
      <c r="A101" s="195"/>
      <c r="B101" s="195"/>
      <c r="C101" s="195"/>
      <c r="D101" s="195"/>
      <c r="E101" s="195"/>
      <c r="F101" s="195"/>
      <c r="G101" s="195"/>
      <c r="H101" s="195"/>
      <c r="I101" s="195"/>
      <c r="J101" s="195"/>
      <c r="K101" s="195"/>
      <c r="L101" s="195"/>
      <c r="M101" s="195"/>
      <c r="N101" s="195"/>
      <c r="O101" s="195"/>
      <c r="P101" s="195"/>
      <c r="Q101" s="195"/>
      <c r="R101" s="195"/>
      <c r="S101" s="195"/>
      <c r="T101" s="195"/>
      <c r="U101" s="195"/>
      <c r="V101" s="195"/>
      <c r="W101" s="195"/>
      <c r="X101" s="195"/>
      <c r="Y101" s="195"/>
      <c r="Z101" s="195"/>
      <c r="AA101" s="195"/>
      <c r="AB101" s="195"/>
      <c r="AC101" s="195"/>
      <c r="AD101" s="195"/>
      <c r="AE101" s="228"/>
      <c r="AF101" s="228"/>
      <c r="AG101" s="228"/>
      <c r="AH101" s="195"/>
    </row>
    <row r="102" spans="1:34" ht="15.75" customHeight="1" x14ac:dyDescent="0.2">
      <c r="A102" s="195"/>
      <c r="B102" s="195"/>
      <c r="C102" s="195"/>
      <c r="D102" s="195"/>
      <c r="E102" s="195"/>
      <c r="F102" s="195"/>
      <c r="G102" s="195"/>
      <c r="H102" s="195"/>
      <c r="I102" s="195"/>
      <c r="J102" s="195"/>
      <c r="K102" s="195"/>
      <c r="L102" s="195"/>
      <c r="M102" s="195"/>
      <c r="N102" s="195"/>
      <c r="O102" s="195"/>
      <c r="P102" s="195"/>
      <c r="Q102" s="195"/>
      <c r="R102" s="195"/>
      <c r="S102" s="195"/>
      <c r="T102" s="195"/>
      <c r="U102" s="195"/>
      <c r="V102" s="195"/>
      <c r="W102" s="195"/>
      <c r="X102" s="195"/>
      <c r="Y102" s="195"/>
      <c r="Z102" s="195"/>
      <c r="AA102" s="195"/>
      <c r="AB102" s="195"/>
      <c r="AC102" s="195"/>
      <c r="AD102" s="195"/>
      <c r="AE102" s="228"/>
      <c r="AF102" s="228"/>
      <c r="AG102" s="228"/>
      <c r="AH102" s="195"/>
    </row>
    <row r="103" spans="1:34" ht="15.75" customHeight="1" x14ac:dyDescent="0.2">
      <c r="A103" s="195"/>
      <c r="B103" s="195"/>
      <c r="C103" s="195"/>
      <c r="D103" s="195"/>
      <c r="E103" s="195"/>
      <c r="F103" s="195"/>
      <c r="G103" s="195"/>
      <c r="H103" s="195"/>
      <c r="I103" s="195"/>
      <c r="J103" s="195"/>
      <c r="K103" s="195"/>
      <c r="L103" s="195"/>
      <c r="M103" s="195"/>
      <c r="N103" s="195"/>
      <c r="O103" s="195"/>
      <c r="P103" s="195"/>
      <c r="Q103" s="195"/>
      <c r="R103" s="195"/>
      <c r="S103" s="195"/>
      <c r="T103" s="195"/>
      <c r="U103" s="195"/>
      <c r="V103" s="195"/>
      <c r="W103" s="195"/>
      <c r="X103" s="195"/>
      <c r="Y103" s="195"/>
      <c r="Z103" s="195"/>
      <c r="AA103" s="195"/>
      <c r="AB103" s="195"/>
      <c r="AC103" s="195"/>
      <c r="AD103" s="195"/>
      <c r="AE103" s="228"/>
      <c r="AF103" s="228"/>
      <c r="AG103" s="228"/>
      <c r="AH103" s="195"/>
    </row>
    <row r="104" spans="1:34" ht="15.75" customHeight="1" x14ac:dyDescent="0.2">
      <c r="A104" s="195"/>
      <c r="B104" s="195"/>
      <c r="C104" s="195"/>
      <c r="D104" s="195"/>
      <c r="E104" s="195"/>
      <c r="F104" s="195"/>
      <c r="G104" s="195"/>
      <c r="H104" s="195"/>
      <c r="I104" s="195"/>
      <c r="J104" s="195"/>
      <c r="K104" s="195"/>
      <c r="L104" s="195"/>
      <c r="M104" s="195"/>
      <c r="N104" s="195"/>
      <c r="O104" s="195"/>
      <c r="P104" s="195"/>
      <c r="Q104" s="195"/>
      <c r="R104" s="195"/>
      <c r="S104" s="195"/>
      <c r="T104" s="195"/>
      <c r="U104" s="195"/>
      <c r="V104" s="195"/>
      <c r="W104" s="195"/>
      <c r="X104" s="195"/>
      <c r="Y104" s="195"/>
      <c r="Z104" s="195"/>
      <c r="AA104" s="195"/>
      <c r="AB104" s="195"/>
      <c r="AC104" s="195"/>
      <c r="AD104" s="195"/>
      <c r="AE104" s="228"/>
      <c r="AF104" s="228"/>
      <c r="AG104" s="228"/>
      <c r="AH104" s="195"/>
    </row>
    <row r="105" spans="1:34" ht="15.75" customHeight="1" x14ac:dyDescent="0.2">
      <c r="A105" s="195"/>
      <c r="B105" s="195"/>
      <c r="C105" s="195"/>
      <c r="D105" s="195"/>
      <c r="E105" s="195"/>
      <c r="F105" s="195"/>
      <c r="G105" s="195"/>
      <c r="H105" s="195"/>
      <c r="I105" s="195"/>
      <c r="J105" s="195"/>
      <c r="K105" s="195"/>
      <c r="L105" s="195"/>
      <c r="M105" s="195"/>
      <c r="N105" s="195"/>
      <c r="O105" s="195"/>
      <c r="P105" s="195"/>
      <c r="Q105" s="195"/>
      <c r="R105" s="195"/>
      <c r="S105" s="195"/>
      <c r="T105" s="195"/>
      <c r="U105" s="195"/>
      <c r="V105" s="195"/>
      <c r="W105" s="195"/>
      <c r="X105" s="195"/>
      <c r="Y105" s="195"/>
      <c r="Z105" s="195"/>
      <c r="AA105" s="195"/>
      <c r="AB105" s="195"/>
      <c r="AC105" s="195"/>
      <c r="AD105" s="195"/>
      <c r="AE105" s="228"/>
      <c r="AF105" s="228"/>
      <c r="AG105" s="228"/>
      <c r="AH105" s="195"/>
    </row>
    <row r="106" spans="1:34" ht="15.75" customHeight="1" x14ac:dyDescent="0.2">
      <c r="A106" s="195"/>
      <c r="B106" s="195"/>
      <c r="C106" s="195"/>
      <c r="D106" s="195"/>
      <c r="E106" s="195"/>
      <c r="F106" s="195"/>
      <c r="G106" s="195"/>
      <c r="H106" s="195"/>
      <c r="I106" s="195"/>
      <c r="J106" s="195"/>
      <c r="K106" s="195"/>
      <c r="L106" s="195"/>
      <c r="M106" s="195"/>
      <c r="N106" s="195"/>
      <c r="O106" s="195"/>
      <c r="P106" s="195"/>
      <c r="Q106" s="195"/>
      <c r="R106" s="195"/>
      <c r="S106" s="195"/>
      <c r="T106" s="195"/>
      <c r="U106" s="195"/>
      <c r="V106" s="195"/>
      <c r="W106" s="195"/>
      <c r="X106" s="195"/>
      <c r="Y106" s="195"/>
      <c r="Z106" s="195"/>
      <c r="AA106" s="195"/>
      <c r="AB106" s="195"/>
      <c r="AC106" s="195"/>
      <c r="AD106" s="195"/>
      <c r="AE106" s="228"/>
      <c r="AF106" s="228"/>
      <c r="AG106" s="228"/>
      <c r="AH106" s="195"/>
    </row>
    <row r="107" spans="1:34" ht="15.75" customHeight="1" x14ac:dyDescent="0.2">
      <c r="A107" s="195"/>
      <c r="B107" s="195"/>
      <c r="C107" s="195"/>
      <c r="D107" s="195"/>
      <c r="E107" s="195"/>
      <c r="F107" s="195"/>
      <c r="G107" s="195"/>
      <c r="H107" s="195"/>
      <c r="I107" s="195"/>
      <c r="J107" s="195"/>
      <c r="K107" s="195"/>
      <c r="L107" s="195"/>
      <c r="M107" s="195"/>
      <c r="N107" s="195"/>
      <c r="O107" s="195"/>
      <c r="P107" s="195"/>
      <c r="Q107" s="195"/>
      <c r="R107" s="195"/>
      <c r="S107" s="195"/>
      <c r="T107" s="195"/>
      <c r="U107" s="195"/>
      <c r="V107" s="195"/>
      <c r="W107" s="195"/>
      <c r="X107" s="195"/>
      <c r="Y107" s="195"/>
      <c r="Z107" s="195"/>
      <c r="AA107" s="195"/>
      <c r="AB107" s="195"/>
      <c r="AC107" s="195"/>
      <c r="AD107" s="195"/>
      <c r="AE107" s="228"/>
      <c r="AF107" s="228"/>
      <c r="AG107" s="228"/>
      <c r="AH107" s="195"/>
    </row>
    <row r="108" spans="1:34" ht="15.75" customHeight="1" x14ac:dyDescent="0.2">
      <c r="A108" s="195"/>
      <c r="B108" s="195"/>
      <c r="C108" s="195"/>
      <c r="D108" s="195"/>
      <c r="E108" s="195"/>
      <c r="F108" s="195"/>
      <c r="G108" s="195"/>
      <c r="H108" s="195"/>
      <c r="I108" s="195"/>
      <c r="J108" s="195"/>
      <c r="K108" s="195"/>
      <c r="L108" s="195"/>
      <c r="M108" s="195"/>
      <c r="N108" s="195"/>
      <c r="O108" s="195"/>
      <c r="P108" s="195"/>
      <c r="Q108" s="195"/>
      <c r="R108" s="195"/>
      <c r="S108" s="195"/>
      <c r="T108" s="195"/>
      <c r="U108" s="195"/>
      <c r="V108" s="195"/>
      <c r="W108" s="195"/>
      <c r="X108" s="195"/>
      <c r="Y108" s="195"/>
      <c r="Z108" s="195"/>
      <c r="AA108" s="195"/>
      <c r="AB108" s="195"/>
      <c r="AC108" s="195"/>
      <c r="AD108" s="195"/>
      <c r="AE108" s="228"/>
      <c r="AF108" s="228"/>
      <c r="AG108" s="228"/>
      <c r="AH108" s="195"/>
    </row>
    <row r="109" spans="1:34" ht="15.75" customHeight="1" x14ac:dyDescent="0.2">
      <c r="A109" s="195"/>
      <c r="B109" s="195"/>
      <c r="C109" s="195"/>
      <c r="D109" s="195"/>
      <c r="E109" s="195"/>
      <c r="F109" s="195"/>
      <c r="G109" s="195"/>
      <c r="H109" s="195"/>
      <c r="I109" s="195"/>
      <c r="J109" s="195"/>
      <c r="K109" s="195"/>
      <c r="L109" s="195"/>
      <c r="M109" s="195"/>
      <c r="N109" s="195"/>
      <c r="O109" s="195"/>
      <c r="P109" s="195"/>
      <c r="Q109" s="195"/>
      <c r="R109" s="195"/>
      <c r="S109" s="195"/>
      <c r="T109" s="195"/>
      <c r="U109" s="195"/>
      <c r="V109" s="195"/>
      <c r="W109" s="195"/>
      <c r="X109" s="195"/>
      <c r="Y109" s="195"/>
      <c r="Z109" s="195"/>
      <c r="AA109" s="195"/>
      <c r="AB109" s="195"/>
      <c r="AC109" s="195"/>
      <c r="AD109" s="195"/>
      <c r="AE109" s="228"/>
      <c r="AF109" s="228"/>
      <c r="AG109" s="228"/>
      <c r="AH109" s="195"/>
    </row>
    <row r="110" spans="1:34" ht="15.75" customHeight="1" x14ac:dyDescent="0.2">
      <c r="A110" s="195"/>
      <c r="B110" s="195"/>
      <c r="C110" s="195"/>
      <c r="D110" s="195"/>
      <c r="E110" s="195"/>
      <c r="F110" s="195"/>
      <c r="G110" s="195"/>
      <c r="H110" s="195"/>
      <c r="I110" s="195"/>
      <c r="J110" s="195"/>
      <c r="K110" s="195"/>
      <c r="L110" s="195"/>
      <c r="M110" s="195"/>
      <c r="N110" s="195"/>
      <c r="O110" s="195"/>
      <c r="P110" s="195"/>
      <c r="Q110" s="195"/>
      <c r="R110" s="195"/>
      <c r="S110" s="195"/>
      <c r="T110" s="195"/>
      <c r="U110" s="195"/>
      <c r="V110" s="195"/>
      <c r="W110" s="195"/>
      <c r="X110" s="195"/>
      <c r="Y110" s="195"/>
      <c r="Z110" s="195"/>
      <c r="AA110" s="195"/>
      <c r="AB110" s="195"/>
      <c r="AC110" s="195"/>
      <c r="AD110" s="195"/>
      <c r="AE110" s="228"/>
      <c r="AF110" s="228"/>
      <c r="AG110" s="228"/>
      <c r="AH110" s="195"/>
    </row>
    <row r="111" spans="1:34" ht="15.75" customHeight="1" x14ac:dyDescent="0.2">
      <c r="A111" s="195"/>
      <c r="B111" s="195"/>
      <c r="C111" s="195"/>
      <c r="D111" s="195"/>
      <c r="E111" s="195"/>
      <c r="F111" s="195"/>
      <c r="G111" s="195"/>
      <c r="H111" s="195"/>
      <c r="I111" s="195"/>
      <c r="J111" s="195"/>
      <c r="K111" s="195"/>
      <c r="L111" s="195"/>
      <c r="M111" s="195"/>
      <c r="N111" s="195"/>
      <c r="O111" s="195"/>
      <c r="P111" s="195"/>
      <c r="Q111" s="195"/>
      <c r="R111" s="195"/>
      <c r="S111" s="195"/>
      <c r="T111" s="195"/>
      <c r="U111" s="195"/>
      <c r="V111" s="195"/>
      <c r="W111" s="195"/>
      <c r="X111" s="195"/>
      <c r="Y111" s="195"/>
      <c r="Z111" s="195"/>
      <c r="AA111" s="195"/>
      <c r="AB111" s="195"/>
      <c r="AC111" s="195"/>
      <c r="AD111" s="195"/>
      <c r="AE111" s="228"/>
      <c r="AF111" s="228"/>
      <c r="AG111" s="228"/>
      <c r="AH111" s="195"/>
    </row>
    <row r="112" spans="1:34" ht="15.75" customHeight="1" x14ac:dyDescent="0.2">
      <c r="A112" s="195"/>
      <c r="B112" s="195"/>
      <c r="C112" s="195"/>
      <c r="D112" s="195"/>
      <c r="E112" s="195"/>
      <c r="F112" s="195"/>
      <c r="G112" s="195"/>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228"/>
      <c r="AF112" s="228"/>
      <c r="AG112" s="228"/>
      <c r="AH112" s="195"/>
    </row>
    <row r="113" spans="1:34" ht="15.75" customHeight="1" x14ac:dyDescent="0.2">
      <c r="A113" s="195"/>
      <c r="B113" s="195"/>
      <c r="C113" s="195"/>
      <c r="D113" s="195"/>
      <c r="E113" s="195"/>
      <c r="F113" s="195"/>
      <c r="G113" s="195"/>
      <c r="H113" s="195"/>
      <c r="I113" s="195"/>
      <c r="J113" s="195"/>
      <c r="K113" s="195"/>
      <c r="L113" s="195"/>
      <c r="M113" s="195"/>
      <c r="N113" s="195"/>
      <c r="O113" s="195"/>
      <c r="P113" s="195"/>
      <c r="Q113" s="195"/>
      <c r="R113" s="195"/>
      <c r="S113" s="195"/>
      <c r="T113" s="195"/>
      <c r="U113" s="195"/>
      <c r="V113" s="195"/>
      <c r="W113" s="195"/>
      <c r="X113" s="195"/>
      <c r="Y113" s="195"/>
      <c r="Z113" s="195"/>
      <c r="AA113" s="195"/>
      <c r="AB113" s="195"/>
      <c r="AC113" s="195"/>
      <c r="AD113" s="195"/>
      <c r="AE113" s="228"/>
      <c r="AF113" s="228"/>
      <c r="AG113" s="228"/>
      <c r="AH113" s="195"/>
    </row>
    <row r="114" spans="1:34" ht="15.75" customHeight="1" x14ac:dyDescent="0.2">
      <c r="A114" s="195"/>
      <c r="B114" s="195"/>
      <c r="C114" s="195"/>
      <c r="D114" s="195"/>
      <c r="E114" s="195"/>
      <c r="F114" s="195"/>
      <c r="G114" s="195"/>
      <c r="H114" s="195"/>
      <c r="I114" s="195"/>
      <c r="J114" s="195"/>
      <c r="K114" s="195"/>
      <c r="L114" s="195"/>
      <c r="M114" s="195"/>
      <c r="N114" s="195"/>
      <c r="O114" s="195"/>
      <c r="P114" s="195"/>
      <c r="Q114" s="195"/>
      <c r="R114" s="195"/>
      <c r="S114" s="195"/>
      <c r="T114" s="195"/>
      <c r="U114" s="195"/>
      <c r="V114" s="195"/>
      <c r="W114" s="195"/>
      <c r="X114" s="195"/>
      <c r="Y114" s="195"/>
      <c r="Z114" s="195"/>
      <c r="AA114" s="195"/>
      <c r="AB114" s="195"/>
      <c r="AC114" s="195"/>
      <c r="AD114" s="195"/>
      <c r="AE114" s="228"/>
      <c r="AF114" s="228"/>
      <c r="AG114" s="228"/>
      <c r="AH114" s="195"/>
    </row>
    <row r="115" spans="1:34" ht="15.75" customHeight="1" x14ac:dyDescent="0.2">
      <c r="A115" s="195"/>
      <c r="B115" s="195"/>
      <c r="C115" s="195"/>
      <c r="D115" s="195"/>
      <c r="E115" s="195"/>
      <c r="F115" s="195"/>
      <c r="G115" s="195"/>
      <c r="H115" s="195"/>
      <c r="I115" s="195"/>
      <c r="J115" s="195"/>
      <c r="K115" s="195"/>
      <c r="L115" s="195"/>
      <c r="M115" s="195"/>
      <c r="N115" s="195"/>
      <c r="O115" s="195"/>
      <c r="P115" s="195"/>
      <c r="Q115" s="195"/>
      <c r="R115" s="195"/>
      <c r="S115" s="195"/>
      <c r="T115" s="195"/>
      <c r="U115" s="195"/>
      <c r="V115" s="195"/>
      <c r="W115" s="195"/>
      <c r="X115" s="195"/>
      <c r="Y115" s="195"/>
      <c r="Z115" s="195"/>
      <c r="AA115" s="195"/>
      <c r="AB115" s="195"/>
      <c r="AC115" s="195"/>
      <c r="AD115" s="195"/>
      <c r="AE115" s="228"/>
      <c r="AF115" s="228"/>
      <c r="AG115" s="228"/>
      <c r="AH115" s="195"/>
    </row>
    <row r="116" spans="1:34" ht="15.75" customHeight="1" x14ac:dyDescent="0.2">
      <c r="A116" s="195"/>
      <c r="B116" s="195"/>
      <c r="C116" s="195"/>
      <c r="D116" s="195"/>
      <c r="E116" s="195"/>
      <c r="F116" s="195"/>
      <c r="G116" s="195"/>
      <c r="H116" s="195"/>
      <c r="I116" s="195"/>
      <c r="J116" s="195"/>
      <c r="K116" s="195"/>
      <c r="L116" s="195"/>
      <c r="M116" s="195"/>
      <c r="N116" s="195"/>
      <c r="O116" s="195"/>
      <c r="P116" s="195"/>
      <c r="Q116" s="195"/>
      <c r="R116" s="195"/>
      <c r="S116" s="195"/>
      <c r="T116" s="195"/>
      <c r="U116" s="195"/>
      <c r="V116" s="195"/>
      <c r="W116" s="195"/>
      <c r="X116" s="195"/>
      <c r="Y116" s="195"/>
      <c r="Z116" s="195"/>
      <c r="AA116" s="195"/>
      <c r="AB116" s="195"/>
      <c r="AC116" s="195"/>
      <c r="AD116" s="195"/>
      <c r="AE116" s="228"/>
      <c r="AF116" s="228"/>
      <c r="AG116" s="228"/>
      <c r="AH116" s="195"/>
    </row>
    <row r="117" spans="1:34" ht="15.75" customHeight="1" x14ac:dyDescent="0.2">
      <c r="A117" s="195"/>
      <c r="B117" s="195"/>
      <c r="C117" s="195"/>
      <c r="D117" s="195"/>
      <c r="E117" s="195"/>
      <c r="F117" s="195"/>
      <c r="G117" s="195"/>
      <c r="H117" s="195"/>
      <c r="I117" s="195"/>
      <c r="J117" s="195"/>
      <c r="K117" s="195"/>
      <c r="L117" s="195"/>
      <c r="M117" s="195"/>
      <c r="N117" s="195"/>
      <c r="O117" s="195"/>
      <c r="P117" s="195"/>
      <c r="Q117" s="195"/>
      <c r="R117" s="195"/>
      <c r="S117" s="195"/>
      <c r="T117" s="195"/>
      <c r="U117" s="195"/>
      <c r="V117" s="195"/>
      <c r="W117" s="195"/>
      <c r="X117" s="195"/>
      <c r="Y117" s="195"/>
      <c r="Z117" s="195"/>
      <c r="AA117" s="195"/>
      <c r="AB117" s="195"/>
      <c r="AC117" s="195"/>
      <c r="AD117" s="195"/>
      <c r="AE117" s="228"/>
      <c r="AF117" s="228"/>
      <c r="AG117" s="228"/>
      <c r="AH117" s="195"/>
    </row>
    <row r="118" spans="1:34" ht="15.75" customHeight="1" x14ac:dyDescent="0.2">
      <c r="A118" s="195"/>
      <c r="B118" s="195"/>
      <c r="C118" s="195"/>
      <c r="D118" s="195"/>
      <c r="E118" s="195"/>
      <c r="F118" s="195"/>
      <c r="G118" s="195"/>
      <c r="H118" s="195"/>
      <c r="I118" s="195"/>
      <c r="J118" s="195"/>
      <c r="K118" s="195"/>
      <c r="L118" s="195"/>
      <c r="M118" s="195"/>
      <c r="N118" s="195"/>
      <c r="O118" s="195"/>
      <c r="P118" s="195"/>
      <c r="Q118" s="195"/>
      <c r="R118" s="195"/>
      <c r="S118" s="195"/>
      <c r="T118" s="195"/>
      <c r="U118" s="195"/>
      <c r="V118" s="195"/>
      <c r="W118" s="195"/>
      <c r="X118" s="195"/>
      <c r="Y118" s="195"/>
      <c r="Z118" s="195"/>
      <c r="AA118" s="195"/>
      <c r="AB118" s="195"/>
      <c r="AC118" s="195"/>
      <c r="AD118" s="195"/>
      <c r="AE118" s="228"/>
      <c r="AF118" s="228"/>
      <c r="AG118" s="228"/>
      <c r="AH118" s="195"/>
    </row>
    <row r="119" spans="1:34" ht="15.75" customHeight="1" x14ac:dyDescent="0.2">
      <c r="A119" s="195"/>
      <c r="B119" s="195"/>
      <c r="C119" s="195"/>
      <c r="D119" s="195"/>
      <c r="E119" s="195"/>
      <c r="F119" s="195"/>
      <c r="G119" s="195"/>
      <c r="H119" s="195"/>
      <c r="I119" s="195"/>
      <c r="J119" s="195"/>
      <c r="K119" s="195"/>
      <c r="L119" s="195"/>
      <c r="M119" s="195"/>
      <c r="N119" s="195"/>
      <c r="O119" s="195"/>
      <c r="P119" s="195"/>
      <c r="Q119" s="195"/>
      <c r="R119" s="195"/>
      <c r="S119" s="195"/>
      <c r="T119" s="195"/>
      <c r="U119" s="195"/>
      <c r="V119" s="195"/>
      <c r="W119" s="195"/>
      <c r="X119" s="195"/>
      <c r="Y119" s="195"/>
      <c r="Z119" s="195"/>
      <c r="AA119" s="195"/>
      <c r="AB119" s="195"/>
      <c r="AC119" s="195"/>
      <c r="AD119" s="195"/>
      <c r="AE119" s="228"/>
      <c r="AF119" s="228"/>
      <c r="AG119" s="228"/>
      <c r="AH119" s="195"/>
    </row>
    <row r="120" spans="1:34" ht="15.75" customHeight="1" x14ac:dyDescent="0.2">
      <c r="A120" s="195"/>
      <c r="B120" s="195"/>
      <c r="C120" s="195"/>
      <c r="D120" s="195"/>
      <c r="E120" s="195"/>
      <c r="F120" s="195"/>
      <c r="G120" s="195"/>
      <c r="H120" s="195"/>
      <c r="I120" s="195"/>
      <c r="J120" s="195"/>
      <c r="K120" s="195"/>
      <c r="L120" s="195"/>
      <c r="M120" s="195"/>
      <c r="N120" s="195"/>
      <c r="O120" s="195"/>
      <c r="P120" s="195"/>
      <c r="Q120" s="195"/>
      <c r="R120" s="195"/>
      <c r="S120" s="195"/>
      <c r="T120" s="195"/>
      <c r="U120" s="195"/>
      <c r="V120" s="195"/>
      <c r="W120" s="195"/>
      <c r="X120" s="195"/>
      <c r="Y120" s="195"/>
      <c r="Z120" s="195"/>
      <c r="AA120" s="195"/>
      <c r="AB120" s="195"/>
      <c r="AC120" s="195"/>
      <c r="AD120" s="195"/>
      <c r="AE120" s="228"/>
      <c r="AF120" s="228"/>
      <c r="AG120" s="228"/>
      <c r="AH120" s="195"/>
    </row>
    <row r="121" spans="1:34" ht="15.75" customHeight="1" x14ac:dyDescent="0.2">
      <c r="A121" s="195"/>
      <c r="B121" s="195"/>
      <c r="C121" s="195"/>
      <c r="D121" s="195"/>
      <c r="E121" s="195"/>
      <c r="F121" s="195"/>
      <c r="G121" s="195"/>
      <c r="H121" s="195"/>
      <c r="I121" s="195"/>
      <c r="J121" s="195"/>
      <c r="K121" s="195"/>
      <c r="L121" s="195"/>
      <c r="M121" s="195"/>
      <c r="N121" s="195"/>
      <c r="O121" s="195"/>
      <c r="P121" s="195"/>
      <c r="Q121" s="195"/>
      <c r="R121" s="195"/>
      <c r="S121" s="195"/>
      <c r="T121" s="195"/>
      <c r="U121" s="195"/>
      <c r="V121" s="195"/>
      <c r="W121" s="195"/>
      <c r="X121" s="195"/>
      <c r="Y121" s="195"/>
      <c r="Z121" s="195"/>
      <c r="AA121" s="195"/>
      <c r="AB121" s="195"/>
      <c r="AC121" s="195"/>
      <c r="AD121" s="195"/>
      <c r="AE121" s="228"/>
      <c r="AF121" s="228"/>
      <c r="AG121" s="228"/>
      <c r="AH121" s="195"/>
    </row>
    <row r="122" spans="1:34" ht="15.75" customHeight="1" x14ac:dyDescent="0.2">
      <c r="A122" s="195"/>
      <c r="B122" s="195"/>
      <c r="C122" s="195"/>
      <c r="D122" s="195"/>
      <c r="E122" s="195"/>
      <c r="F122" s="195"/>
      <c r="G122" s="195"/>
      <c r="H122" s="195"/>
      <c r="I122" s="195"/>
      <c r="J122" s="195"/>
      <c r="K122" s="195"/>
      <c r="L122" s="195"/>
      <c r="M122" s="195"/>
      <c r="N122" s="195"/>
      <c r="O122" s="195"/>
      <c r="P122" s="195"/>
      <c r="Q122" s="195"/>
      <c r="R122" s="195"/>
      <c r="S122" s="195"/>
      <c r="T122" s="195"/>
      <c r="U122" s="195"/>
      <c r="V122" s="195"/>
      <c r="W122" s="195"/>
      <c r="X122" s="195"/>
      <c r="Y122" s="195"/>
      <c r="Z122" s="195"/>
      <c r="AA122" s="195"/>
      <c r="AB122" s="195"/>
      <c r="AC122" s="195"/>
      <c r="AD122" s="195"/>
      <c r="AE122" s="228"/>
      <c r="AF122" s="228"/>
      <c r="AG122" s="228"/>
      <c r="AH122" s="195"/>
    </row>
    <row r="123" spans="1:34" ht="15.75" customHeight="1" x14ac:dyDescent="0.2">
      <c r="A123" s="195"/>
      <c r="B123" s="195"/>
      <c r="C123" s="195"/>
      <c r="D123" s="195"/>
      <c r="E123" s="195"/>
      <c r="F123" s="195"/>
      <c r="G123" s="195"/>
      <c r="H123" s="195"/>
      <c r="I123" s="195"/>
      <c r="J123" s="195"/>
      <c r="K123" s="195"/>
      <c r="L123" s="195"/>
      <c r="M123" s="195"/>
      <c r="N123" s="195"/>
      <c r="O123" s="195"/>
      <c r="P123" s="195"/>
      <c r="Q123" s="195"/>
      <c r="R123" s="195"/>
      <c r="S123" s="195"/>
      <c r="T123" s="195"/>
      <c r="U123" s="195"/>
      <c r="V123" s="195"/>
      <c r="W123" s="195"/>
      <c r="X123" s="195"/>
      <c r="Y123" s="195"/>
      <c r="Z123" s="195"/>
      <c r="AA123" s="195"/>
      <c r="AB123" s="195"/>
      <c r="AC123" s="195"/>
      <c r="AD123" s="195"/>
      <c r="AE123" s="228"/>
      <c r="AF123" s="228"/>
      <c r="AG123" s="228"/>
      <c r="AH123" s="195"/>
    </row>
    <row r="124" spans="1:34" ht="15.75" customHeight="1" x14ac:dyDescent="0.2">
      <c r="A124" s="195"/>
      <c r="B124" s="195"/>
      <c r="C124" s="195"/>
      <c r="D124" s="195"/>
      <c r="E124" s="195"/>
      <c r="F124" s="195"/>
      <c r="G124" s="195"/>
      <c r="H124" s="195"/>
      <c r="I124" s="195"/>
      <c r="J124" s="195"/>
      <c r="K124" s="195"/>
      <c r="L124" s="195"/>
      <c r="M124" s="195"/>
      <c r="N124" s="195"/>
      <c r="O124" s="195"/>
      <c r="P124" s="195"/>
      <c r="Q124" s="195"/>
      <c r="R124" s="195"/>
      <c r="S124" s="195"/>
      <c r="T124" s="195"/>
      <c r="U124" s="195"/>
      <c r="V124" s="195"/>
      <c r="W124" s="195"/>
      <c r="X124" s="195"/>
      <c r="Y124" s="195"/>
      <c r="Z124" s="195"/>
      <c r="AA124" s="195"/>
      <c r="AB124" s="195"/>
      <c r="AC124" s="195"/>
      <c r="AD124" s="195"/>
      <c r="AE124" s="228"/>
      <c r="AF124" s="228"/>
      <c r="AG124" s="228"/>
      <c r="AH124" s="195"/>
    </row>
    <row r="125" spans="1:34" ht="15.75" customHeight="1" x14ac:dyDescent="0.2">
      <c r="A125" s="195"/>
      <c r="B125" s="195"/>
      <c r="C125" s="195"/>
      <c r="D125" s="195"/>
      <c r="E125" s="195"/>
      <c r="F125" s="195"/>
      <c r="G125" s="195"/>
      <c r="H125" s="195"/>
      <c r="I125" s="195"/>
      <c r="J125" s="195"/>
      <c r="K125" s="195"/>
      <c r="L125" s="195"/>
      <c r="M125" s="195"/>
      <c r="N125" s="195"/>
      <c r="O125" s="195"/>
      <c r="P125" s="195"/>
      <c r="Q125" s="195"/>
      <c r="R125" s="195"/>
      <c r="S125" s="195"/>
      <c r="T125" s="195"/>
      <c r="U125" s="195"/>
      <c r="V125" s="195"/>
      <c r="W125" s="195"/>
      <c r="X125" s="195"/>
      <c r="Y125" s="195"/>
      <c r="Z125" s="195"/>
      <c r="AA125" s="195"/>
      <c r="AB125" s="195"/>
      <c r="AC125" s="195"/>
      <c r="AD125" s="195"/>
      <c r="AE125" s="228"/>
      <c r="AF125" s="228"/>
      <c r="AG125" s="228"/>
      <c r="AH125" s="195"/>
    </row>
    <row r="126" spans="1:34" ht="15.75" customHeight="1" x14ac:dyDescent="0.2">
      <c r="A126" s="195"/>
      <c r="B126" s="195"/>
      <c r="C126" s="195"/>
      <c r="D126" s="195"/>
      <c r="E126" s="195"/>
      <c r="F126" s="195"/>
      <c r="G126" s="195"/>
      <c r="H126" s="195"/>
      <c r="I126" s="195"/>
      <c r="J126" s="195"/>
      <c r="K126" s="195"/>
      <c r="L126" s="195"/>
      <c r="M126" s="195"/>
      <c r="N126" s="195"/>
      <c r="O126" s="195"/>
      <c r="P126" s="195"/>
      <c r="Q126" s="195"/>
      <c r="R126" s="195"/>
      <c r="S126" s="195"/>
      <c r="T126" s="195"/>
      <c r="U126" s="195"/>
      <c r="V126" s="195"/>
      <c r="W126" s="195"/>
      <c r="X126" s="195"/>
      <c r="Y126" s="195"/>
      <c r="Z126" s="195"/>
      <c r="AA126" s="195"/>
      <c r="AB126" s="195"/>
      <c r="AC126" s="195"/>
      <c r="AD126" s="195"/>
      <c r="AE126" s="228"/>
      <c r="AF126" s="228"/>
      <c r="AG126" s="228"/>
      <c r="AH126" s="195"/>
    </row>
    <row r="127" spans="1:34" ht="15.75" customHeight="1" x14ac:dyDescent="0.2">
      <c r="A127" s="195"/>
      <c r="B127" s="195"/>
      <c r="C127" s="195"/>
      <c r="D127" s="195"/>
      <c r="E127" s="195"/>
      <c r="F127" s="195"/>
      <c r="G127" s="195"/>
      <c r="H127" s="195"/>
      <c r="I127" s="195"/>
      <c r="J127" s="195"/>
      <c r="K127" s="195"/>
      <c r="L127" s="195"/>
      <c r="M127" s="195"/>
      <c r="N127" s="195"/>
      <c r="O127" s="195"/>
      <c r="P127" s="195"/>
      <c r="Q127" s="195"/>
      <c r="R127" s="195"/>
      <c r="S127" s="195"/>
      <c r="T127" s="195"/>
      <c r="U127" s="195"/>
      <c r="V127" s="195"/>
      <c r="W127" s="195"/>
      <c r="X127" s="195"/>
      <c r="Y127" s="195"/>
      <c r="Z127" s="195"/>
      <c r="AA127" s="195"/>
      <c r="AB127" s="195"/>
      <c r="AC127" s="195"/>
      <c r="AD127" s="195"/>
      <c r="AE127" s="228"/>
      <c r="AF127" s="228"/>
      <c r="AG127" s="228"/>
      <c r="AH127" s="195"/>
    </row>
    <row r="128" spans="1:34" ht="15.75" customHeight="1" x14ac:dyDescent="0.2">
      <c r="A128" s="195"/>
      <c r="B128" s="195"/>
      <c r="C128" s="195"/>
      <c r="D128" s="195"/>
      <c r="E128" s="195"/>
      <c r="F128" s="195"/>
      <c r="G128" s="195"/>
      <c r="H128" s="195"/>
      <c r="I128" s="195"/>
      <c r="J128" s="195"/>
      <c r="K128" s="195"/>
      <c r="L128" s="195"/>
      <c r="M128" s="195"/>
      <c r="N128" s="195"/>
      <c r="O128" s="195"/>
      <c r="P128" s="195"/>
      <c r="Q128" s="195"/>
      <c r="R128" s="195"/>
      <c r="S128" s="195"/>
      <c r="T128" s="195"/>
      <c r="U128" s="195"/>
      <c r="V128" s="195"/>
      <c r="W128" s="195"/>
      <c r="X128" s="195"/>
      <c r="Y128" s="195"/>
      <c r="Z128" s="195"/>
      <c r="AA128" s="195"/>
      <c r="AB128" s="195"/>
      <c r="AC128" s="195"/>
      <c r="AD128" s="195"/>
      <c r="AE128" s="228"/>
      <c r="AF128" s="228"/>
      <c r="AG128" s="228"/>
      <c r="AH128" s="195"/>
    </row>
    <row r="129" spans="1:34" ht="15.75" customHeight="1" x14ac:dyDescent="0.2">
      <c r="A129" s="195"/>
      <c r="B129" s="195"/>
      <c r="C129" s="195"/>
      <c r="D129" s="195"/>
      <c r="E129" s="195"/>
      <c r="F129" s="195"/>
      <c r="G129" s="195"/>
      <c r="H129" s="195"/>
      <c r="I129" s="195"/>
      <c r="J129" s="195"/>
      <c r="K129" s="195"/>
      <c r="L129" s="195"/>
      <c r="M129" s="195"/>
      <c r="N129" s="195"/>
      <c r="O129" s="195"/>
      <c r="P129" s="195"/>
      <c r="Q129" s="195"/>
      <c r="R129" s="195"/>
      <c r="S129" s="195"/>
      <c r="T129" s="195"/>
      <c r="U129" s="195"/>
      <c r="V129" s="195"/>
      <c r="W129" s="195"/>
      <c r="X129" s="195"/>
      <c r="Y129" s="195"/>
      <c r="Z129" s="195"/>
      <c r="AA129" s="195"/>
      <c r="AB129" s="195"/>
      <c r="AC129" s="195"/>
      <c r="AD129" s="195"/>
      <c r="AE129" s="228"/>
      <c r="AF129" s="228"/>
      <c r="AG129" s="228"/>
      <c r="AH129" s="195"/>
    </row>
    <row r="130" spans="1:34" ht="15.75" customHeight="1" x14ac:dyDescent="0.2">
      <c r="A130" s="195"/>
      <c r="B130" s="195"/>
      <c r="C130" s="195"/>
      <c r="D130" s="195"/>
      <c r="E130" s="195"/>
      <c r="F130" s="195"/>
      <c r="G130" s="195"/>
      <c r="H130" s="195"/>
      <c r="I130" s="195"/>
      <c r="J130" s="195"/>
      <c r="K130" s="195"/>
      <c r="L130" s="195"/>
      <c r="M130" s="195"/>
      <c r="N130" s="195"/>
      <c r="O130" s="195"/>
      <c r="P130" s="195"/>
      <c r="Q130" s="195"/>
      <c r="R130" s="195"/>
      <c r="S130" s="195"/>
      <c r="T130" s="195"/>
      <c r="U130" s="195"/>
      <c r="V130" s="195"/>
      <c r="W130" s="195"/>
      <c r="X130" s="195"/>
      <c r="Y130" s="195"/>
      <c r="Z130" s="195"/>
      <c r="AA130" s="195"/>
      <c r="AB130" s="195"/>
      <c r="AC130" s="195"/>
      <c r="AD130" s="195"/>
      <c r="AE130" s="228"/>
      <c r="AF130" s="228"/>
      <c r="AG130" s="228"/>
      <c r="AH130" s="195"/>
    </row>
    <row r="131" spans="1:34" ht="15.75" customHeight="1" x14ac:dyDescent="0.2">
      <c r="A131" s="195"/>
      <c r="B131" s="195"/>
      <c r="C131" s="195"/>
      <c r="D131" s="195"/>
      <c r="E131" s="195"/>
      <c r="F131" s="195"/>
      <c r="G131" s="195"/>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228"/>
      <c r="AF131" s="228"/>
      <c r="AG131" s="228"/>
      <c r="AH131" s="195"/>
    </row>
    <row r="132" spans="1:34" ht="15.75" customHeight="1" x14ac:dyDescent="0.2">
      <c r="A132" s="195"/>
      <c r="B132" s="195"/>
      <c r="C132" s="195"/>
      <c r="D132" s="195"/>
      <c r="E132" s="195"/>
      <c r="F132" s="195"/>
      <c r="G132" s="195"/>
      <c r="H132" s="195"/>
      <c r="I132" s="195"/>
      <c r="J132" s="195"/>
      <c r="K132" s="195"/>
      <c r="L132" s="195"/>
      <c r="M132" s="195"/>
      <c r="N132" s="195"/>
      <c r="O132" s="195"/>
      <c r="P132" s="195"/>
      <c r="Q132" s="195"/>
      <c r="R132" s="195"/>
      <c r="S132" s="195"/>
      <c r="T132" s="195"/>
      <c r="U132" s="195"/>
      <c r="V132" s="195"/>
      <c r="W132" s="195"/>
      <c r="X132" s="195"/>
      <c r="Y132" s="195"/>
      <c r="Z132" s="195"/>
      <c r="AA132" s="195"/>
      <c r="AB132" s="195"/>
      <c r="AC132" s="195"/>
      <c r="AD132" s="195"/>
      <c r="AE132" s="228"/>
      <c r="AF132" s="228"/>
      <c r="AG132" s="228"/>
      <c r="AH132" s="195"/>
    </row>
    <row r="133" spans="1:34" ht="15.75" customHeight="1" x14ac:dyDescent="0.2">
      <c r="A133" s="195"/>
      <c r="B133" s="195"/>
      <c r="C133" s="195"/>
      <c r="D133" s="195"/>
      <c r="E133" s="195"/>
      <c r="F133" s="195"/>
      <c r="G133" s="195"/>
      <c r="H133" s="195"/>
      <c r="I133" s="195"/>
      <c r="J133" s="195"/>
      <c r="K133" s="195"/>
      <c r="L133" s="195"/>
      <c r="M133" s="195"/>
      <c r="N133" s="195"/>
      <c r="O133" s="195"/>
      <c r="P133" s="195"/>
      <c r="Q133" s="195"/>
      <c r="R133" s="195"/>
      <c r="S133" s="195"/>
      <c r="T133" s="195"/>
      <c r="U133" s="195"/>
      <c r="V133" s="195"/>
      <c r="W133" s="195"/>
      <c r="X133" s="195"/>
      <c r="Y133" s="195"/>
      <c r="Z133" s="195"/>
      <c r="AA133" s="195"/>
      <c r="AB133" s="195"/>
      <c r="AC133" s="195"/>
      <c r="AD133" s="195"/>
      <c r="AE133" s="228"/>
      <c r="AF133" s="228"/>
      <c r="AG133" s="228"/>
      <c r="AH133" s="195"/>
    </row>
    <row r="134" spans="1:34" ht="15.75" customHeight="1" x14ac:dyDescent="0.2">
      <c r="A134" s="195"/>
      <c r="B134" s="195"/>
      <c r="C134" s="195"/>
      <c r="D134" s="195"/>
      <c r="E134" s="195"/>
      <c r="F134" s="195"/>
      <c r="G134" s="195"/>
      <c r="H134" s="195"/>
      <c r="I134" s="195"/>
      <c r="J134" s="195"/>
      <c r="K134" s="195"/>
      <c r="L134" s="195"/>
      <c r="M134" s="195"/>
      <c r="N134" s="195"/>
      <c r="O134" s="195"/>
      <c r="P134" s="195"/>
      <c r="Q134" s="195"/>
      <c r="R134" s="195"/>
      <c r="S134" s="195"/>
      <c r="T134" s="195"/>
      <c r="U134" s="195"/>
      <c r="V134" s="195"/>
      <c r="W134" s="195"/>
      <c r="X134" s="195"/>
      <c r="Y134" s="195"/>
      <c r="Z134" s="195"/>
      <c r="AA134" s="195"/>
      <c r="AB134" s="195"/>
      <c r="AC134" s="195"/>
      <c r="AD134" s="195"/>
      <c r="AE134" s="228"/>
      <c r="AF134" s="228"/>
      <c r="AG134" s="228"/>
      <c r="AH134" s="195"/>
    </row>
    <row r="135" spans="1:34" ht="15.75" customHeight="1" x14ac:dyDescent="0.2">
      <c r="A135" s="195"/>
      <c r="B135" s="195"/>
      <c r="C135" s="195"/>
      <c r="D135" s="195"/>
      <c r="E135" s="195"/>
      <c r="F135" s="195"/>
      <c r="G135" s="195"/>
      <c r="H135" s="195"/>
      <c r="I135" s="195"/>
      <c r="J135" s="195"/>
      <c r="K135" s="195"/>
      <c r="L135" s="195"/>
      <c r="M135" s="195"/>
      <c r="N135" s="195"/>
      <c r="O135" s="195"/>
      <c r="P135" s="195"/>
      <c r="Q135" s="195"/>
      <c r="R135" s="195"/>
      <c r="S135" s="195"/>
      <c r="T135" s="195"/>
      <c r="U135" s="195"/>
      <c r="V135" s="195"/>
      <c r="W135" s="195"/>
      <c r="X135" s="195"/>
      <c r="Y135" s="195"/>
      <c r="Z135" s="195"/>
      <c r="AA135" s="195"/>
      <c r="AB135" s="195"/>
      <c r="AC135" s="195"/>
      <c r="AD135" s="195"/>
      <c r="AE135" s="228"/>
      <c r="AF135" s="228"/>
      <c r="AG135" s="228"/>
      <c r="AH135" s="195"/>
    </row>
    <row r="136" spans="1:34" ht="15.75" customHeight="1" x14ac:dyDescent="0.2">
      <c r="A136" s="195"/>
      <c r="B136" s="195"/>
      <c r="C136" s="195"/>
      <c r="D136" s="195"/>
      <c r="E136" s="195"/>
      <c r="F136" s="195"/>
      <c r="G136" s="195"/>
      <c r="H136" s="195"/>
      <c r="I136" s="195"/>
      <c r="J136" s="195"/>
      <c r="K136" s="195"/>
      <c r="L136" s="195"/>
      <c r="M136" s="195"/>
      <c r="N136" s="195"/>
      <c r="O136" s="195"/>
      <c r="P136" s="195"/>
      <c r="Q136" s="195"/>
      <c r="R136" s="195"/>
      <c r="S136" s="195"/>
      <c r="T136" s="195"/>
      <c r="U136" s="195"/>
      <c r="V136" s="195"/>
      <c r="W136" s="195"/>
      <c r="X136" s="195"/>
      <c r="Y136" s="195"/>
      <c r="Z136" s="195"/>
      <c r="AA136" s="195"/>
      <c r="AB136" s="195"/>
      <c r="AC136" s="195"/>
      <c r="AD136" s="195"/>
      <c r="AE136" s="228"/>
      <c r="AF136" s="228"/>
      <c r="AG136" s="228"/>
      <c r="AH136" s="195"/>
    </row>
    <row r="137" spans="1:34" ht="15.75" customHeight="1" x14ac:dyDescent="0.2">
      <c r="A137" s="195"/>
      <c r="B137" s="195"/>
      <c r="C137" s="195"/>
      <c r="D137" s="195"/>
      <c r="E137" s="195"/>
      <c r="F137" s="195"/>
      <c r="G137" s="195"/>
      <c r="H137" s="195"/>
      <c r="I137" s="195"/>
      <c r="J137" s="195"/>
      <c r="K137" s="195"/>
      <c r="L137" s="195"/>
      <c r="M137" s="195"/>
      <c r="N137" s="195"/>
      <c r="O137" s="195"/>
      <c r="P137" s="195"/>
      <c r="Q137" s="195"/>
      <c r="R137" s="195"/>
      <c r="S137" s="195"/>
      <c r="T137" s="195"/>
      <c r="U137" s="195"/>
      <c r="V137" s="195"/>
      <c r="W137" s="195"/>
      <c r="X137" s="195"/>
      <c r="Y137" s="195"/>
      <c r="Z137" s="195"/>
      <c r="AA137" s="195"/>
      <c r="AB137" s="195"/>
      <c r="AC137" s="195"/>
      <c r="AD137" s="195"/>
      <c r="AE137" s="228"/>
      <c r="AF137" s="228"/>
      <c r="AG137" s="228"/>
      <c r="AH137" s="195"/>
    </row>
    <row r="138" spans="1:34" ht="15.75" customHeight="1" x14ac:dyDescent="0.2">
      <c r="A138" s="195"/>
      <c r="B138" s="195"/>
      <c r="C138" s="195"/>
      <c r="D138" s="195"/>
      <c r="E138" s="195"/>
      <c r="F138" s="195"/>
      <c r="G138" s="195"/>
      <c r="H138" s="195"/>
      <c r="I138" s="195"/>
      <c r="J138" s="195"/>
      <c r="K138" s="195"/>
      <c r="L138" s="195"/>
      <c r="M138" s="195"/>
      <c r="N138" s="195"/>
      <c r="O138" s="195"/>
      <c r="P138" s="195"/>
      <c r="Q138" s="195"/>
      <c r="R138" s="195"/>
      <c r="S138" s="195"/>
      <c r="T138" s="195"/>
      <c r="U138" s="195"/>
      <c r="V138" s="195"/>
      <c r="W138" s="195"/>
      <c r="X138" s="195"/>
      <c r="Y138" s="195"/>
      <c r="Z138" s="195"/>
      <c r="AA138" s="195"/>
      <c r="AB138" s="195"/>
      <c r="AC138" s="195"/>
      <c r="AD138" s="195"/>
      <c r="AE138" s="228"/>
      <c r="AF138" s="228"/>
      <c r="AG138" s="228"/>
      <c r="AH138" s="195"/>
    </row>
    <row r="139" spans="1:34" ht="15.75" customHeight="1" x14ac:dyDescent="0.2">
      <c r="A139" s="195"/>
      <c r="B139" s="195"/>
      <c r="C139" s="195"/>
      <c r="D139" s="195"/>
      <c r="E139" s="195"/>
      <c r="F139" s="195"/>
      <c r="G139" s="195"/>
      <c r="H139" s="195"/>
      <c r="I139" s="195"/>
      <c r="J139" s="195"/>
      <c r="K139" s="195"/>
      <c r="L139" s="195"/>
      <c r="M139" s="195"/>
      <c r="N139" s="195"/>
      <c r="O139" s="195"/>
      <c r="P139" s="195"/>
      <c r="Q139" s="195"/>
      <c r="R139" s="195"/>
      <c r="S139" s="195"/>
      <c r="T139" s="195"/>
      <c r="U139" s="195"/>
      <c r="V139" s="195"/>
      <c r="W139" s="195"/>
      <c r="X139" s="195"/>
      <c r="Y139" s="195"/>
      <c r="Z139" s="195"/>
      <c r="AA139" s="195"/>
      <c r="AB139" s="195"/>
      <c r="AC139" s="195"/>
      <c r="AD139" s="195"/>
      <c r="AE139" s="228"/>
      <c r="AF139" s="228"/>
      <c r="AG139" s="228"/>
      <c r="AH139" s="195"/>
    </row>
    <row r="140" spans="1:34" ht="15.75" customHeight="1" x14ac:dyDescent="0.2">
      <c r="A140" s="195"/>
      <c r="B140" s="195"/>
      <c r="C140" s="195"/>
      <c r="D140" s="195"/>
      <c r="E140" s="195"/>
      <c r="F140" s="195"/>
      <c r="G140" s="195"/>
      <c r="H140" s="195"/>
      <c r="I140" s="195"/>
      <c r="J140" s="195"/>
      <c r="K140" s="195"/>
      <c r="L140" s="195"/>
      <c r="M140" s="195"/>
      <c r="N140" s="195"/>
      <c r="O140" s="195"/>
      <c r="P140" s="195"/>
      <c r="Q140" s="195"/>
      <c r="R140" s="195"/>
      <c r="S140" s="195"/>
      <c r="T140" s="195"/>
      <c r="U140" s="195"/>
      <c r="V140" s="195"/>
      <c r="W140" s="195"/>
      <c r="X140" s="195"/>
      <c r="Y140" s="195"/>
      <c r="Z140" s="195"/>
      <c r="AA140" s="195"/>
      <c r="AB140" s="195"/>
      <c r="AC140" s="195"/>
      <c r="AD140" s="195"/>
      <c r="AE140" s="228"/>
      <c r="AF140" s="228"/>
      <c r="AG140" s="228"/>
      <c r="AH140" s="195"/>
    </row>
    <row r="141" spans="1:34" ht="15.75" customHeight="1" x14ac:dyDescent="0.2">
      <c r="A141" s="195"/>
      <c r="B141" s="195"/>
      <c r="C141" s="195"/>
      <c r="D141" s="195"/>
      <c r="E141" s="195"/>
      <c r="F141" s="195"/>
      <c r="G141" s="195"/>
      <c r="H141" s="195"/>
      <c r="I141" s="195"/>
      <c r="J141" s="195"/>
      <c r="K141" s="195"/>
      <c r="L141" s="195"/>
      <c r="M141" s="195"/>
      <c r="N141" s="195"/>
      <c r="O141" s="195"/>
      <c r="P141" s="195"/>
      <c r="Q141" s="195"/>
      <c r="R141" s="195"/>
      <c r="S141" s="195"/>
      <c r="T141" s="195"/>
      <c r="U141" s="195"/>
      <c r="V141" s="195"/>
      <c r="W141" s="195"/>
      <c r="X141" s="195"/>
      <c r="Y141" s="195"/>
      <c r="Z141" s="195"/>
      <c r="AA141" s="195"/>
      <c r="AB141" s="195"/>
      <c r="AC141" s="195"/>
      <c r="AD141" s="195"/>
      <c r="AE141" s="228"/>
      <c r="AF141" s="228"/>
      <c r="AG141" s="228"/>
      <c r="AH141" s="195"/>
    </row>
    <row r="142" spans="1:34" ht="15.75" customHeight="1" x14ac:dyDescent="0.2">
      <c r="A142" s="195"/>
      <c r="B142" s="195"/>
      <c r="C142" s="195"/>
      <c r="D142" s="195"/>
      <c r="E142" s="195"/>
      <c r="F142" s="195"/>
      <c r="G142" s="195"/>
      <c r="H142" s="195"/>
      <c r="I142" s="195"/>
      <c r="J142" s="195"/>
      <c r="K142" s="195"/>
      <c r="L142" s="195"/>
      <c r="M142" s="195"/>
      <c r="N142" s="195"/>
      <c r="O142" s="195"/>
      <c r="P142" s="195"/>
      <c r="Q142" s="195"/>
      <c r="R142" s="195"/>
      <c r="S142" s="195"/>
      <c r="T142" s="195"/>
      <c r="U142" s="195"/>
      <c r="V142" s="195"/>
      <c r="W142" s="195"/>
      <c r="X142" s="195"/>
      <c r="Y142" s="195"/>
      <c r="Z142" s="195"/>
      <c r="AA142" s="195"/>
      <c r="AB142" s="195"/>
      <c r="AC142" s="195"/>
      <c r="AD142" s="195"/>
      <c r="AE142" s="228"/>
      <c r="AF142" s="228"/>
      <c r="AG142" s="228"/>
      <c r="AH142" s="195"/>
    </row>
    <row r="143" spans="1:34" ht="15.75" customHeight="1" x14ac:dyDescent="0.2">
      <c r="A143" s="195"/>
      <c r="B143" s="195"/>
      <c r="C143" s="195"/>
      <c r="D143" s="195"/>
      <c r="E143" s="195"/>
      <c r="F143" s="195"/>
      <c r="G143" s="195"/>
      <c r="H143" s="195"/>
      <c r="I143" s="195"/>
      <c r="J143" s="195"/>
      <c r="K143" s="195"/>
      <c r="L143" s="195"/>
      <c r="M143" s="195"/>
      <c r="N143" s="195"/>
      <c r="O143" s="195"/>
      <c r="P143" s="195"/>
      <c r="Q143" s="195"/>
      <c r="R143" s="195"/>
      <c r="S143" s="195"/>
      <c r="T143" s="195"/>
      <c r="U143" s="195"/>
      <c r="V143" s="195"/>
      <c r="W143" s="195"/>
      <c r="X143" s="195"/>
      <c r="Y143" s="195"/>
      <c r="Z143" s="195"/>
      <c r="AA143" s="195"/>
      <c r="AB143" s="195"/>
      <c r="AC143" s="195"/>
      <c r="AD143" s="195"/>
      <c r="AE143" s="228"/>
      <c r="AF143" s="228"/>
      <c r="AG143" s="228"/>
      <c r="AH143" s="195"/>
    </row>
    <row r="144" spans="1:34" ht="15.75" customHeight="1" x14ac:dyDescent="0.2">
      <c r="A144" s="195"/>
      <c r="B144" s="195"/>
      <c r="C144" s="195"/>
      <c r="D144" s="195"/>
      <c r="E144" s="195"/>
      <c r="F144" s="195"/>
      <c r="G144" s="195"/>
      <c r="H144" s="195"/>
      <c r="I144" s="195"/>
      <c r="J144" s="195"/>
      <c r="K144" s="195"/>
      <c r="L144" s="195"/>
      <c r="M144" s="195"/>
      <c r="N144" s="195"/>
      <c r="O144" s="195"/>
      <c r="P144" s="195"/>
      <c r="Q144" s="195"/>
      <c r="R144" s="195"/>
      <c r="S144" s="195"/>
      <c r="T144" s="195"/>
      <c r="U144" s="195"/>
      <c r="V144" s="195"/>
      <c r="W144" s="195"/>
      <c r="X144" s="195"/>
      <c r="Y144" s="195"/>
      <c r="Z144" s="195"/>
      <c r="AA144" s="195"/>
      <c r="AB144" s="195"/>
      <c r="AC144" s="195"/>
      <c r="AD144" s="195"/>
      <c r="AE144" s="228"/>
      <c r="AF144" s="228"/>
      <c r="AG144" s="228"/>
      <c r="AH144" s="195"/>
    </row>
    <row r="145" spans="1:34" ht="15.75" customHeight="1" x14ac:dyDescent="0.2">
      <c r="A145" s="195"/>
      <c r="B145" s="195"/>
      <c r="C145" s="195"/>
      <c r="D145" s="195"/>
      <c r="E145" s="195"/>
      <c r="F145" s="195"/>
      <c r="G145" s="195"/>
      <c r="H145" s="195"/>
      <c r="I145" s="195"/>
      <c r="J145" s="195"/>
      <c r="K145" s="195"/>
      <c r="L145" s="195"/>
      <c r="M145" s="195"/>
      <c r="N145" s="195"/>
      <c r="O145" s="195"/>
      <c r="P145" s="195"/>
      <c r="Q145" s="195"/>
      <c r="R145" s="195"/>
      <c r="S145" s="195"/>
      <c r="T145" s="195"/>
      <c r="U145" s="195"/>
      <c r="V145" s="195"/>
      <c r="W145" s="195"/>
      <c r="X145" s="195"/>
      <c r="Y145" s="195"/>
      <c r="Z145" s="195"/>
      <c r="AA145" s="195"/>
      <c r="AB145" s="195"/>
      <c r="AC145" s="195"/>
      <c r="AD145" s="195"/>
      <c r="AE145" s="228"/>
      <c r="AF145" s="228"/>
      <c r="AG145" s="228"/>
      <c r="AH145" s="195"/>
    </row>
    <row r="146" spans="1:34" ht="15.75" customHeight="1" x14ac:dyDescent="0.2">
      <c r="A146" s="195"/>
      <c r="B146" s="195"/>
      <c r="C146" s="195"/>
      <c r="D146" s="195"/>
      <c r="E146" s="195"/>
      <c r="F146" s="195"/>
      <c r="G146" s="195"/>
      <c r="H146" s="195"/>
      <c r="I146" s="195"/>
      <c r="J146" s="195"/>
      <c r="K146" s="195"/>
      <c r="L146" s="195"/>
      <c r="M146" s="195"/>
      <c r="N146" s="195"/>
      <c r="O146" s="195"/>
      <c r="P146" s="195"/>
      <c r="Q146" s="195"/>
      <c r="R146" s="195"/>
      <c r="S146" s="195"/>
      <c r="T146" s="195"/>
      <c r="U146" s="195"/>
      <c r="V146" s="195"/>
      <c r="W146" s="195"/>
      <c r="X146" s="195"/>
      <c r="Y146" s="195"/>
      <c r="Z146" s="195"/>
      <c r="AA146" s="195"/>
      <c r="AB146" s="195"/>
      <c r="AC146" s="195"/>
      <c r="AD146" s="195"/>
      <c r="AE146" s="228"/>
      <c r="AF146" s="228"/>
      <c r="AG146" s="228"/>
      <c r="AH146" s="195"/>
    </row>
    <row r="147" spans="1:34" ht="15.75" customHeight="1" x14ac:dyDescent="0.2">
      <c r="A147" s="195"/>
      <c r="B147" s="195"/>
      <c r="C147" s="195"/>
      <c r="D147" s="195"/>
      <c r="E147" s="195"/>
      <c r="F147" s="195"/>
      <c r="G147" s="195"/>
      <c r="H147" s="195"/>
      <c r="I147" s="195"/>
      <c r="J147" s="195"/>
      <c r="K147" s="195"/>
      <c r="L147" s="195"/>
      <c r="M147" s="195"/>
      <c r="N147" s="195"/>
      <c r="O147" s="195"/>
      <c r="P147" s="195"/>
      <c r="Q147" s="195"/>
      <c r="R147" s="195"/>
      <c r="S147" s="195"/>
      <c r="T147" s="195"/>
      <c r="U147" s="195"/>
      <c r="V147" s="195"/>
      <c r="W147" s="195"/>
      <c r="X147" s="195"/>
      <c r="Y147" s="195"/>
      <c r="Z147" s="195"/>
      <c r="AA147" s="195"/>
      <c r="AB147" s="195"/>
      <c r="AC147" s="195"/>
      <c r="AD147" s="195"/>
      <c r="AE147" s="228"/>
      <c r="AF147" s="228"/>
      <c r="AG147" s="228"/>
      <c r="AH147" s="195"/>
    </row>
    <row r="148" spans="1:34" ht="15.75" customHeight="1" x14ac:dyDescent="0.2">
      <c r="A148" s="195"/>
      <c r="B148" s="195"/>
      <c r="C148" s="195"/>
      <c r="D148" s="195"/>
      <c r="E148" s="195"/>
      <c r="F148" s="195"/>
      <c r="G148" s="195"/>
      <c r="H148" s="195"/>
      <c r="I148" s="195"/>
      <c r="J148" s="195"/>
      <c r="K148" s="195"/>
      <c r="L148" s="195"/>
      <c r="M148" s="195"/>
      <c r="N148" s="195"/>
      <c r="O148" s="195"/>
      <c r="P148" s="195"/>
      <c r="Q148" s="195"/>
      <c r="R148" s="195"/>
      <c r="S148" s="195"/>
      <c r="T148" s="195"/>
      <c r="U148" s="195"/>
      <c r="V148" s="195"/>
      <c r="W148" s="195"/>
      <c r="X148" s="195"/>
      <c r="Y148" s="195"/>
      <c r="Z148" s="195"/>
      <c r="AA148" s="195"/>
      <c r="AB148" s="195"/>
      <c r="AC148" s="195"/>
      <c r="AD148" s="195"/>
      <c r="AE148" s="228"/>
      <c r="AF148" s="228"/>
      <c r="AG148" s="228"/>
      <c r="AH148" s="195"/>
    </row>
    <row r="149" spans="1:34" ht="15.75" customHeight="1" x14ac:dyDescent="0.2">
      <c r="A149" s="195"/>
      <c r="B149" s="195"/>
      <c r="C149" s="195"/>
      <c r="D149" s="195"/>
      <c r="E149" s="195"/>
      <c r="F149" s="195"/>
      <c r="G149" s="195"/>
      <c r="H149" s="195"/>
      <c r="I149" s="195"/>
      <c r="J149" s="195"/>
      <c r="K149" s="195"/>
      <c r="L149" s="195"/>
      <c r="M149" s="195"/>
      <c r="N149" s="195"/>
      <c r="O149" s="195"/>
      <c r="P149" s="195"/>
      <c r="Q149" s="195"/>
      <c r="R149" s="195"/>
      <c r="S149" s="195"/>
      <c r="T149" s="195"/>
      <c r="U149" s="195"/>
      <c r="V149" s="195"/>
      <c r="W149" s="195"/>
      <c r="X149" s="195"/>
      <c r="Y149" s="195"/>
      <c r="Z149" s="195"/>
      <c r="AA149" s="195"/>
      <c r="AB149" s="195"/>
      <c r="AC149" s="195"/>
      <c r="AD149" s="195"/>
      <c r="AE149" s="228"/>
      <c r="AF149" s="228"/>
      <c r="AG149" s="228"/>
      <c r="AH149" s="195"/>
    </row>
    <row r="150" spans="1:34" ht="15.75" customHeight="1" x14ac:dyDescent="0.2">
      <c r="A150" s="195"/>
      <c r="B150" s="195"/>
      <c r="C150" s="195"/>
      <c r="D150" s="195"/>
      <c r="E150" s="195"/>
      <c r="F150" s="195"/>
      <c r="G150" s="195"/>
      <c r="H150" s="195"/>
      <c r="I150" s="195"/>
      <c r="J150" s="195"/>
      <c r="K150" s="195"/>
      <c r="L150" s="195"/>
      <c r="M150" s="195"/>
      <c r="N150" s="195"/>
      <c r="O150" s="195"/>
      <c r="P150" s="195"/>
      <c r="Q150" s="195"/>
      <c r="R150" s="195"/>
      <c r="S150" s="195"/>
      <c r="T150" s="195"/>
      <c r="U150" s="195"/>
      <c r="V150" s="195"/>
      <c r="W150" s="195"/>
      <c r="X150" s="195"/>
      <c r="Y150" s="195"/>
      <c r="Z150" s="195"/>
      <c r="AA150" s="195"/>
      <c r="AB150" s="195"/>
      <c r="AC150" s="195"/>
      <c r="AD150" s="195"/>
      <c r="AE150" s="228"/>
      <c r="AF150" s="228"/>
      <c r="AG150" s="228"/>
      <c r="AH150" s="195"/>
    </row>
    <row r="151" spans="1:34" ht="15.75" customHeight="1" x14ac:dyDescent="0.2">
      <c r="A151" s="195"/>
      <c r="B151" s="195"/>
      <c r="C151" s="195"/>
      <c r="D151" s="195"/>
      <c r="E151" s="195"/>
      <c r="F151" s="195"/>
      <c r="G151" s="195"/>
      <c r="H151" s="195"/>
      <c r="I151" s="195"/>
      <c r="J151" s="195"/>
      <c r="K151" s="195"/>
      <c r="L151" s="195"/>
      <c r="M151" s="195"/>
      <c r="N151" s="195"/>
      <c r="O151" s="195"/>
      <c r="P151" s="195"/>
      <c r="Q151" s="195"/>
      <c r="R151" s="195"/>
      <c r="S151" s="195"/>
      <c r="T151" s="195"/>
      <c r="U151" s="195"/>
      <c r="V151" s="195"/>
      <c r="W151" s="195"/>
      <c r="X151" s="195"/>
      <c r="Y151" s="195"/>
      <c r="Z151" s="195"/>
      <c r="AA151" s="195"/>
      <c r="AB151" s="195"/>
      <c r="AC151" s="195"/>
      <c r="AD151" s="195"/>
      <c r="AE151" s="228"/>
      <c r="AF151" s="228"/>
      <c r="AG151" s="228"/>
      <c r="AH151" s="195"/>
    </row>
    <row r="152" spans="1:34" ht="15.75" customHeight="1" x14ac:dyDescent="0.2">
      <c r="A152" s="195"/>
      <c r="B152" s="195"/>
      <c r="C152" s="195"/>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c r="Z152" s="195"/>
      <c r="AA152" s="195"/>
      <c r="AB152" s="195"/>
      <c r="AC152" s="195"/>
      <c r="AD152" s="195"/>
      <c r="AE152" s="228"/>
      <c r="AF152" s="228"/>
      <c r="AG152" s="228"/>
      <c r="AH152" s="195"/>
    </row>
    <row r="153" spans="1:34" ht="15.75" customHeight="1" x14ac:dyDescent="0.2">
      <c r="A153" s="195"/>
      <c r="B153" s="195"/>
      <c r="C153" s="195"/>
      <c r="D153" s="195"/>
      <c r="E153" s="195"/>
      <c r="F153" s="195"/>
      <c r="G153" s="195"/>
      <c r="H153" s="195"/>
      <c r="I153" s="195"/>
      <c r="J153" s="195"/>
      <c r="K153" s="195"/>
      <c r="L153" s="195"/>
      <c r="M153" s="195"/>
      <c r="N153" s="195"/>
      <c r="O153" s="195"/>
      <c r="P153" s="195"/>
      <c r="Q153" s="195"/>
      <c r="R153" s="195"/>
      <c r="S153" s="195"/>
      <c r="T153" s="195"/>
      <c r="U153" s="195"/>
      <c r="V153" s="195"/>
      <c r="W153" s="195"/>
      <c r="X153" s="195"/>
      <c r="Y153" s="195"/>
      <c r="Z153" s="195"/>
      <c r="AA153" s="195"/>
      <c r="AB153" s="195"/>
      <c r="AC153" s="195"/>
      <c r="AD153" s="195"/>
      <c r="AE153" s="228"/>
      <c r="AF153" s="228"/>
      <c r="AG153" s="228"/>
      <c r="AH153" s="195"/>
    </row>
    <row r="154" spans="1:34" ht="15.75" customHeight="1" x14ac:dyDescent="0.2">
      <c r="A154" s="195"/>
      <c r="B154" s="195"/>
      <c r="C154" s="195"/>
      <c r="D154" s="195"/>
      <c r="E154" s="195"/>
      <c r="F154" s="195"/>
      <c r="G154" s="195"/>
      <c r="H154" s="195"/>
      <c r="I154" s="195"/>
      <c r="J154" s="195"/>
      <c r="K154" s="195"/>
      <c r="L154" s="195"/>
      <c r="M154" s="195"/>
      <c r="N154" s="195"/>
      <c r="O154" s="195"/>
      <c r="P154" s="195"/>
      <c r="Q154" s="195"/>
      <c r="R154" s="195"/>
      <c r="S154" s="195"/>
      <c r="T154" s="195"/>
      <c r="U154" s="195"/>
      <c r="V154" s="195"/>
      <c r="W154" s="195"/>
      <c r="X154" s="195"/>
      <c r="Y154" s="195"/>
      <c r="Z154" s="195"/>
      <c r="AA154" s="195"/>
      <c r="AB154" s="195"/>
      <c r="AC154" s="195"/>
      <c r="AD154" s="195"/>
      <c r="AE154" s="228"/>
      <c r="AF154" s="228"/>
      <c r="AG154" s="228"/>
      <c r="AH154" s="195"/>
    </row>
    <row r="155" spans="1:34" ht="15.75" customHeight="1" x14ac:dyDescent="0.2">
      <c r="A155" s="195"/>
      <c r="B155" s="195"/>
      <c r="C155" s="195"/>
      <c r="D155" s="195"/>
      <c r="E155" s="195"/>
      <c r="F155" s="195"/>
      <c r="G155" s="195"/>
      <c r="H155" s="195"/>
      <c r="I155" s="195"/>
      <c r="J155" s="195"/>
      <c r="K155" s="195"/>
      <c r="L155" s="195"/>
      <c r="M155" s="195"/>
      <c r="N155" s="195"/>
      <c r="O155" s="195"/>
      <c r="P155" s="195"/>
      <c r="Q155" s="195"/>
      <c r="R155" s="195"/>
      <c r="S155" s="195"/>
      <c r="T155" s="195"/>
      <c r="U155" s="195"/>
      <c r="V155" s="195"/>
      <c r="W155" s="195"/>
      <c r="X155" s="195"/>
      <c r="Y155" s="195"/>
      <c r="Z155" s="195"/>
      <c r="AA155" s="195"/>
      <c r="AB155" s="195"/>
      <c r="AC155" s="195"/>
      <c r="AD155" s="195"/>
      <c r="AE155" s="228"/>
      <c r="AF155" s="228"/>
      <c r="AG155" s="228"/>
      <c r="AH155" s="195"/>
    </row>
    <row r="156" spans="1:34" ht="15.75" customHeight="1" x14ac:dyDescent="0.2">
      <c r="A156" s="195"/>
      <c r="B156" s="195"/>
      <c r="C156" s="195"/>
      <c r="D156" s="195"/>
      <c r="E156" s="195"/>
      <c r="F156" s="195"/>
      <c r="G156" s="195"/>
      <c r="H156" s="195"/>
      <c r="I156" s="195"/>
      <c r="J156" s="195"/>
      <c r="K156" s="195"/>
      <c r="L156" s="195"/>
      <c r="M156" s="195"/>
      <c r="N156" s="195"/>
      <c r="O156" s="195"/>
      <c r="P156" s="195"/>
      <c r="Q156" s="195"/>
      <c r="R156" s="195"/>
      <c r="S156" s="195"/>
      <c r="T156" s="195"/>
      <c r="U156" s="195"/>
      <c r="V156" s="195"/>
      <c r="W156" s="195"/>
      <c r="X156" s="195"/>
      <c r="Y156" s="195"/>
      <c r="Z156" s="195"/>
      <c r="AA156" s="195"/>
      <c r="AB156" s="195"/>
      <c r="AC156" s="195"/>
      <c r="AD156" s="195"/>
      <c r="AE156" s="228"/>
      <c r="AF156" s="228"/>
      <c r="AG156" s="228"/>
      <c r="AH156" s="195"/>
    </row>
    <row r="157" spans="1:34" ht="15.75" customHeight="1" x14ac:dyDescent="0.2">
      <c r="A157" s="195"/>
      <c r="B157" s="195"/>
      <c r="C157" s="195"/>
      <c r="D157" s="195"/>
      <c r="E157" s="195"/>
      <c r="F157" s="195"/>
      <c r="G157" s="195"/>
      <c r="H157" s="195"/>
      <c r="I157" s="195"/>
      <c r="J157" s="195"/>
      <c r="K157" s="195"/>
      <c r="L157" s="195"/>
      <c r="M157" s="195"/>
      <c r="N157" s="195"/>
      <c r="O157" s="195"/>
      <c r="P157" s="195"/>
      <c r="Q157" s="195"/>
      <c r="R157" s="195"/>
      <c r="S157" s="195"/>
      <c r="T157" s="195"/>
      <c r="U157" s="195"/>
      <c r="V157" s="195"/>
      <c r="W157" s="195"/>
      <c r="X157" s="195"/>
      <c r="Y157" s="195"/>
      <c r="Z157" s="195"/>
      <c r="AA157" s="195"/>
      <c r="AB157" s="195"/>
      <c r="AC157" s="195"/>
      <c r="AD157" s="195"/>
      <c r="AE157" s="228"/>
      <c r="AF157" s="228"/>
      <c r="AG157" s="228"/>
      <c r="AH157" s="195"/>
    </row>
    <row r="158" spans="1:34" ht="15.75" customHeight="1" x14ac:dyDescent="0.2">
      <c r="A158" s="195"/>
      <c r="B158" s="195"/>
      <c r="C158" s="195"/>
      <c r="D158" s="195"/>
      <c r="E158" s="195"/>
      <c r="F158" s="195"/>
      <c r="G158" s="195"/>
      <c r="H158" s="195"/>
      <c r="I158" s="195"/>
      <c r="J158" s="195"/>
      <c r="K158" s="195"/>
      <c r="L158" s="195"/>
      <c r="M158" s="195"/>
      <c r="N158" s="195"/>
      <c r="O158" s="195"/>
      <c r="P158" s="195"/>
      <c r="Q158" s="195"/>
      <c r="R158" s="195"/>
      <c r="S158" s="195"/>
      <c r="T158" s="195"/>
      <c r="U158" s="195"/>
      <c r="V158" s="195"/>
      <c r="W158" s="195"/>
      <c r="X158" s="195"/>
      <c r="Y158" s="195"/>
      <c r="Z158" s="195"/>
      <c r="AA158" s="195"/>
      <c r="AB158" s="195"/>
      <c r="AC158" s="195"/>
      <c r="AD158" s="195"/>
      <c r="AE158" s="228"/>
      <c r="AF158" s="228"/>
      <c r="AG158" s="228"/>
      <c r="AH158" s="195"/>
    </row>
    <row r="159" spans="1:34" ht="15.75" customHeight="1" x14ac:dyDescent="0.2">
      <c r="A159" s="195"/>
      <c r="B159" s="195"/>
      <c r="C159" s="195"/>
      <c r="D159" s="195"/>
      <c r="E159" s="195"/>
      <c r="F159" s="195"/>
      <c r="G159" s="195"/>
      <c r="H159" s="195"/>
      <c r="I159" s="195"/>
      <c r="J159" s="195"/>
      <c r="K159" s="195"/>
      <c r="L159" s="195"/>
      <c r="M159" s="195"/>
      <c r="N159" s="195"/>
      <c r="O159" s="195"/>
      <c r="P159" s="195"/>
      <c r="Q159" s="195"/>
      <c r="R159" s="195"/>
      <c r="S159" s="195"/>
      <c r="T159" s="195"/>
      <c r="U159" s="195"/>
      <c r="V159" s="195"/>
      <c r="W159" s="195"/>
      <c r="X159" s="195"/>
      <c r="Y159" s="195"/>
      <c r="Z159" s="195"/>
      <c r="AA159" s="195"/>
      <c r="AB159" s="195"/>
      <c r="AC159" s="195"/>
      <c r="AD159" s="195"/>
      <c r="AE159" s="228"/>
      <c r="AF159" s="228"/>
      <c r="AG159" s="228"/>
      <c r="AH159" s="195"/>
    </row>
    <row r="160" spans="1:34" ht="15.75" customHeight="1" x14ac:dyDescent="0.2">
      <c r="A160" s="195"/>
      <c r="B160" s="195"/>
      <c r="C160" s="195"/>
      <c r="D160" s="195"/>
      <c r="E160" s="195"/>
      <c r="F160" s="195"/>
      <c r="G160" s="195"/>
      <c r="H160" s="195"/>
      <c r="I160" s="195"/>
      <c r="J160" s="195"/>
      <c r="K160" s="195"/>
      <c r="L160" s="195"/>
      <c r="M160" s="195"/>
      <c r="N160" s="195"/>
      <c r="O160" s="195"/>
      <c r="P160" s="195"/>
      <c r="Q160" s="195"/>
      <c r="R160" s="195"/>
      <c r="S160" s="195"/>
      <c r="T160" s="195"/>
      <c r="U160" s="195"/>
      <c r="V160" s="195"/>
      <c r="W160" s="195"/>
      <c r="X160" s="195"/>
      <c r="Y160" s="195"/>
      <c r="Z160" s="195"/>
      <c r="AA160" s="195"/>
      <c r="AB160" s="195"/>
      <c r="AC160" s="195"/>
      <c r="AD160" s="195"/>
      <c r="AE160" s="228"/>
      <c r="AF160" s="228"/>
      <c r="AG160" s="228"/>
      <c r="AH160" s="195"/>
    </row>
    <row r="161" spans="1:34" ht="15.75" customHeight="1" x14ac:dyDescent="0.2">
      <c r="A161" s="195"/>
      <c r="B161" s="195"/>
      <c r="C161" s="195"/>
      <c r="D161" s="195"/>
      <c r="E161" s="195"/>
      <c r="F161" s="195"/>
      <c r="G161" s="195"/>
      <c r="H161" s="195"/>
      <c r="I161" s="195"/>
      <c r="J161" s="195"/>
      <c r="K161" s="195"/>
      <c r="L161" s="195"/>
      <c r="M161" s="195"/>
      <c r="N161" s="195"/>
      <c r="O161" s="195"/>
      <c r="P161" s="195"/>
      <c r="Q161" s="195"/>
      <c r="R161" s="195"/>
      <c r="S161" s="195"/>
      <c r="T161" s="195"/>
      <c r="U161" s="195"/>
      <c r="V161" s="195"/>
      <c r="W161" s="195"/>
      <c r="X161" s="195"/>
      <c r="Y161" s="195"/>
      <c r="Z161" s="195"/>
      <c r="AA161" s="195"/>
      <c r="AB161" s="195"/>
      <c r="AC161" s="195"/>
      <c r="AD161" s="195"/>
      <c r="AE161" s="228"/>
      <c r="AF161" s="228"/>
      <c r="AG161" s="228"/>
      <c r="AH161" s="195"/>
    </row>
    <row r="162" spans="1:34" ht="15.75" customHeight="1" x14ac:dyDescent="0.2">
      <c r="A162" s="195"/>
      <c r="B162" s="195"/>
      <c r="C162" s="195"/>
      <c r="D162" s="195"/>
      <c r="E162" s="195"/>
      <c r="F162" s="195"/>
      <c r="G162" s="195"/>
      <c r="H162" s="195"/>
      <c r="I162" s="195"/>
      <c r="J162" s="195"/>
      <c r="K162" s="195"/>
      <c r="L162" s="195"/>
      <c r="M162" s="195"/>
      <c r="N162" s="195"/>
      <c r="O162" s="195"/>
      <c r="P162" s="195"/>
      <c r="Q162" s="195"/>
      <c r="R162" s="195"/>
      <c r="S162" s="195"/>
      <c r="T162" s="195"/>
      <c r="U162" s="195"/>
      <c r="V162" s="195"/>
      <c r="W162" s="195"/>
      <c r="X162" s="195"/>
      <c r="Y162" s="195"/>
      <c r="Z162" s="195"/>
      <c r="AA162" s="195"/>
      <c r="AB162" s="195"/>
      <c r="AC162" s="195"/>
      <c r="AD162" s="195"/>
      <c r="AE162" s="228"/>
      <c r="AF162" s="228"/>
      <c r="AG162" s="228"/>
      <c r="AH162" s="195"/>
    </row>
    <row r="163" spans="1:34" ht="15.75" customHeight="1" x14ac:dyDescent="0.2">
      <c r="A163" s="195"/>
      <c r="B163" s="195"/>
      <c r="C163" s="195"/>
      <c r="D163" s="195"/>
      <c r="E163" s="195"/>
      <c r="F163" s="195"/>
      <c r="G163" s="195"/>
      <c r="H163" s="195"/>
      <c r="I163" s="195"/>
      <c r="J163" s="195"/>
      <c r="K163" s="195"/>
      <c r="L163" s="195"/>
      <c r="M163" s="195"/>
      <c r="N163" s="195"/>
      <c r="O163" s="195"/>
      <c r="P163" s="195"/>
      <c r="Q163" s="195"/>
      <c r="R163" s="195"/>
      <c r="S163" s="195"/>
      <c r="T163" s="195"/>
      <c r="U163" s="195"/>
      <c r="V163" s="195"/>
      <c r="W163" s="195"/>
      <c r="X163" s="195"/>
      <c r="Y163" s="195"/>
      <c r="Z163" s="195"/>
      <c r="AA163" s="195"/>
      <c r="AB163" s="195"/>
      <c r="AC163" s="195"/>
      <c r="AD163" s="195"/>
      <c r="AE163" s="228"/>
      <c r="AF163" s="228"/>
      <c r="AG163" s="228"/>
      <c r="AH163" s="195"/>
    </row>
    <row r="164" spans="1:34" ht="15.75" customHeight="1" x14ac:dyDescent="0.2">
      <c r="A164" s="195"/>
      <c r="B164" s="195"/>
      <c r="C164" s="195"/>
      <c r="D164" s="195"/>
      <c r="E164" s="195"/>
      <c r="F164" s="195"/>
      <c r="G164" s="195"/>
      <c r="H164" s="195"/>
      <c r="I164" s="195"/>
      <c r="J164" s="195"/>
      <c r="K164" s="195"/>
      <c r="L164" s="195"/>
      <c r="M164" s="195"/>
      <c r="N164" s="195"/>
      <c r="O164" s="195"/>
      <c r="P164" s="195"/>
      <c r="Q164" s="195"/>
      <c r="R164" s="195"/>
      <c r="S164" s="195"/>
      <c r="T164" s="195"/>
      <c r="U164" s="195"/>
      <c r="V164" s="195"/>
      <c r="W164" s="195"/>
      <c r="X164" s="195"/>
      <c r="Y164" s="195"/>
      <c r="Z164" s="195"/>
      <c r="AA164" s="195"/>
      <c r="AB164" s="195"/>
      <c r="AC164" s="195"/>
      <c r="AD164" s="195"/>
      <c r="AE164" s="228"/>
      <c r="AF164" s="228"/>
      <c r="AG164" s="228"/>
      <c r="AH164" s="195"/>
    </row>
    <row r="165" spans="1:34" ht="15.75" customHeight="1" x14ac:dyDescent="0.2">
      <c r="A165" s="195"/>
      <c r="B165" s="195"/>
      <c r="C165" s="195"/>
      <c r="D165" s="195"/>
      <c r="E165" s="195"/>
      <c r="F165" s="195"/>
      <c r="G165" s="195"/>
      <c r="H165" s="195"/>
      <c r="I165" s="195"/>
      <c r="J165" s="195"/>
      <c r="K165" s="195"/>
      <c r="L165" s="195"/>
      <c r="M165" s="195"/>
      <c r="N165" s="195"/>
      <c r="O165" s="195"/>
      <c r="P165" s="195"/>
      <c r="Q165" s="195"/>
      <c r="R165" s="195"/>
      <c r="S165" s="195"/>
      <c r="T165" s="195"/>
      <c r="U165" s="195"/>
      <c r="V165" s="195"/>
      <c r="W165" s="195"/>
      <c r="X165" s="195"/>
      <c r="Y165" s="195"/>
      <c r="Z165" s="195"/>
      <c r="AA165" s="195"/>
      <c r="AB165" s="195"/>
      <c r="AC165" s="195"/>
      <c r="AD165" s="195"/>
      <c r="AE165" s="228"/>
      <c r="AF165" s="228"/>
      <c r="AG165" s="228"/>
      <c r="AH165" s="195"/>
    </row>
    <row r="166" spans="1:34" ht="15.75" customHeight="1" x14ac:dyDescent="0.2">
      <c r="A166" s="195"/>
      <c r="B166" s="195"/>
      <c r="C166" s="195"/>
      <c r="D166" s="195"/>
      <c r="E166" s="195"/>
      <c r="F166" s="195"/>
      <c r="G166" s="195"/>
      <c r="H166" s="195"/>
      <c r="I166" s="195"/>
      <c r="J166" s="195"/>
      <c r="K166" s="195"/>
      <c r="L166" s="195"/>
      <c r="M166" s="195"/>
      <c r="N166" s="195"/>
      <c r="O166" s="195"/>
      <c r="P166" s="195"/>
      <c r="Q166" s="195"/>
      <c r="R166" s="195"/>
      <c r="S166" s="195"/>
      <c r="T166" s="195"/>
      <c r="U166" s="195"/>
      <c r="V166" s="195"/>
      <c r="W166" s="195"/>
      <c r="X166" s="195"/>
      <c r="Y166" s="195"/>
      <c r="Z166" s="195"/>
      <c r="AA166" s="195"/>
      <c r="AB166" s="195"/>
      <c r="AC166" s="195"/>
      <c r="AD166" s="195"/>
      <c r="AE166" s="228"/>
      <c r="AF166" s="228"/>
      <c r="AG166" s="228"/>
      <c r="AH166" s="195"/>
    </row>
    <row r="167" spans="1:34" ht="15.75" customHeight="1" x14ac:dyDescent="0.2">
      <c r="A167" s="195"/>
      <c r="B167" s="195"/>
      <c r="C167" s="195"/>
      <c r="D167" s="195"/>
      <c r="E167" s="195"/>
      <c r="F167" s="195"/>
      <c r="G167" s="195"/>
      <c r="H167" s="195"/>
      <c r="I167" s="195"/>
      <c r="J167" s="195"/>
      <c r="K167" s="195"/>
      <c r="L167" s="195"/>
      <c r="M167" s="195"/>
      <c r="N167" s="195"/>
      <c r="O167" s="195"/>
      <c r="P167" s="195"/>
      <c r="Q167" s="195"/>
      <c r="R167" s="195"/>
      <c r="S167" s="195"/>
      <c r="T167" s="195"/>
      <c r="U167" s="195"/>
      <c r="V167" s="195"/>
      <c r="W167" s="195"/>
      <c r="X167" s="195"/>
      <c r="Y167" s="195"/>
      <c r="Z167" s="195"/>
      <c r="AA167" s="195"/>
      <c r="AB167" s="195"/>
      <c r="AC167" s="195"/>
      <c r="AD167" s="195"/>
      <c r="AE167" s="228"/>
      <c r="AF167" s="228"/>
      <c r="AG167" s="228"/>
      <c r="AH167" s="195"/>
    </row>
    <row r="168" spans="1:34" ht="15.75" customHeight="1" x14ac:dyDescent="0.2">
      <c r="A168" s="195"/>
      <c r="B168" s="195"/>
      <c r="C168" s="195"/>
      <c r="D168" s="195"/>
      <c r="E168" s="195"/>
      <c r="F168" s="195"/>
      <c r="G168" s="195"/>
      <c r="H168" s="195"/>
      <c r="I168" s="195"/>
      <c r="J168" s="195"/>
      <c r="K168" s="195"/>
      <c r="L168" s="195"/>
      <c r="M168" s="195"/>
      <c r="N168" s="195"/>
      <c r="O168" s="195"/>
      <c r="P168" s="195"/>
      <c r="Q168" s="195"/>
      <c r="R168" s="195"/>
      <c r="S168" s="195"/>
      <c r="T168" s="195"/>
      <c r="U168" s="195"/>
      <c r="V168" s="195"/>
      <c r="W168" s="195"/>
      <c r="X168" s="195"/>
      <c r="Y168" s="195"/>
      <c r="Z168" s="195"/>
      <c r="AA168" s="195"/>
      <c r="AB168" s="195"/>
      <c r="AC168" s="195"/>
      <c r="AD168" s="195"/>
      <c r="AE168" s="228"/>
      <c r="AF168" s="228"/>
      <c r="AG168" s="228"/>
      <c r="AH168" s="195"/>
    </row>
    <row r="169" spans="1:34" ht="15.75" customHeight="1" x14ac:dyDescent="0.2">
      <c r="A169" s="195"/>
      <c r="B169" s="195"/>
      <c r="C169" s="195"/>
      <c r="D169" s="195"/>
      <c r="E169" s="195"/>
      <c r="F169" s="195"/>
      <c r="G169" s="195"/>
      <c r="H169" s="195"/>
      <c r="I169" s="195"/>
      <c r="J169" s="195"/>
      <c r="K169" s="195"/>
      <c r="L169" s="195"/>
      <c r="M169" s="195"/>
      <c r="N169" s="195"/>
      <c r="O169" s="195"/>
      <c r="P169" s="195"/>
      <c r="Q169" s="195"/>
      <c r="R169" s="195"/>
      <c r="S169" s="195"/>
      <c r="T169" s="195"/>
      <c r="U169" s="195"/>
      <c r="V169" s="195"/>
      <c r="W169" s="195"/>
      <c r="X169" s="195"/>
      <c r="Y169" s="195"/>
      <c r="Z169" s="195"/>
      <c r="AA169" s="195"/>
      <c r="AB169" s="195"/>
      <c r="AC169" s="195"/>
      <c r="AD169" s="195"/>
      <c r="AE169" s="228"/>
      <c r="AF169" s="228"/>
      <c r="AG169" s="228"/>
      <c r="AH169" s="195"/>
    </row>
    <row r="170" spans="1:34" ht="15.75" customHeight="1" x14ac:dyDescent="0.2">
      <c r="A170" s="195"/>
      <c r="B170" s="195"/>
      <c r="C170" s="195"/>
      <c r="D170" s="195"/>
      <c r="E170" s="195"/>
      <c r="F170" s="195"/>
      <c r="G170" s="195"/>
      <c r="H170" s="195"/>
      <c r="I170" s="195"/>
      <c r="J170" s="195"/>
      <c r="K170" s="195"/>
      <c r="L170" s="195"/>
      <c r="M170" s="195"/>
      <c r="N170" s="195"/>
      <c r="O170" s="195"/>
      <c r="P170" s="195"/>
      <c r="Q170" s="195"/>
      <c r="R170" s="195"/>
      <c r="S170" s="195"/>
      <c r="T170" s="195"/>
      <c r="U170" s="195"/>
      <c r="V170" s="195"/>
      <c r="W170" s="195"/>
      <c r="X170" s="195"/>
      <c r="Y170" s="195"/>
      <c r="Z170" s="195"/>
      <c r="AA170" s="195"/>
      <c r="AB170" s="195"/>
      <c r="AC170" s="195"/>
      <c r="AD170" s="195"/>
      <c r="AE170" s="228"/>
      <c r="AF170" s="228"/>
      <c r="AG170" s="228"/>
      <c r="AH170" s="195"/>
    </row>
    <row r="171" spans="1:34" ht="15.75" customHeight="1" x14ac:dyDescent="0.2">
      <c r="A171" s="195"/>
      <c r="B171" s="195"/>
      <c r="C171" s="195"/>
      <c r="D171" s="195"/>
      <c r="E171" s="195"/>
      <c r="F171" s="195"/>
      <c r="G171" s="195"/>
      <c r="H171" s="195"/>
      <c r="I171" s="195"/>
      <c r="J171" s="195"/>
      <c r="K171" s="195"/>
      <c r="L171" s="195"/>
      <c r="M171" s="195"/>
      <c r="N171" s="195"/>
      <c r="O171" s="195"/>
      <c r="P171" s="195"/>
      <c r="Q171" s="195"/>
      <c r="R171" s="195"/>
      <c r="S171" s="195"/>
      <c r="T171" s="195"/>
      <c r="U171" s="195"/>
      <c r="V171" s="195"/>
      <c r="W171" s="195"/>
      <c r="X171" s="195"/>
      <c r="Y171" s="195"/>
      <c r="Z171" s="195"/>
      <c r="AA171" s="195"/>
      <c r="AB171" s="195"/>
      <c r="AC171" s="195"/>
      <c r="AD171" s="195"/>
      <c r="AE171" s="228"/>
      <c r="AF171" s="228"/>
      <c r="AG171" s="228"/>
      <c r="AH171" s="195"/>
    </row>
    <row r="172" spans="1:34" ht="15.75" customHeight="1" x14ac:dyDescent="0.2">
      <c r="A172" s="195"/>
      <c r="B172" s="195"/>
      <c r="C172" s="195"/>
      <c r="D172" s="195"/>
      <c r="E172" s="195"/>
      <c r="F172" s="195"/>
      <c r="G172" s="195"/>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228"/>
      <c r="AF172" s="228"/>
      <c r="AG172" s="228"/>
      <c r="AH172" s="195"/>
    </row>
    <row r="173" spans="1:34" ht="15.75" customHeight="1" x14ac:dyDescent="0.2">
      <c r="A173" s="195"/>
      <c r="B173" s="195"/>
      <c r="C173" s="195"/>
      <c r="D173" s="195"/>
      <c r="E173" s="195"/>
      <c r="F173" s="195"/>
      <c r="G173" s="195"/>
      <c r="H173" s="195"/>
      <c r="I173" s="195"/>
      <c r="J173" s="195"/>
      <c r="K173" s="195"/>
      <c r="L173" s="195"/>
      <c r="M173" s="195"/>
      <c r="N173" s="195"/>
      <c r="O173" s="195"/>
      <c r="P173" s="195"/>
      <c r="Q173" s="195"/>
      <c r="R173" s="195"/>
      <c r="S173" s="195"/>
      <c r="T173" s="195"/>
      <c r="U173" s="195"/>
      <c r="V173" s="195"/>
      <c r="W173" s="195"/>
      <c r="X173" s="195"/>
      <c r="Y173" s="195"/>
      <c r="Z173" s="195"/>
      <c r="AA173" s="195"/>
      <c r="AB173" s="195"/>
      <c r="AC173" s="195"/>
      <c r="AD173" s="195"/>
      <c r="AE173" s="228"/>
      <c r="AF173" s="228"/>
      <c r="AG173" s="228"/>
      <c r="AH173" s="195"/>
    </row>
    <row r="174" spans="1:34" ht="15.75" customHeight="1" x14ac:dyDescent="0.2">
      <c r="A174" s="195"/>
      <c r="B174" s="195"/>
      <c r="C174" s="195"/>
      <c r="D174" s="195"/>
      <c r="E174" s="195"/>
      <c r="F174" s="195"/>
      <c r="G174" s="195"/>
      <c r="H174" s="195"/>
      <c r="I174" s="195"/>
      <c r="J174" s="195"/>
      <c r="K174" s="195"/>
      <c r="L174" s="195"/>
      <c r="M174" s="195"/>
      <c r="N174" s="195"/>
      <c r="O174" s="195"/>
      <c r="P174" s="195"/>
      <c r="Q174" s="195"/>
      <c r="R174" s="195"/>
      <c r="S174" s="195"/>
      <c r="T174" s="195"/>
      <c r="U174" s="195"/>
      <c r="V174" s="195"/>
      <c r="W174" s="195"/>
      <c r="X174" s="195"/>
      <c r="Y174" s="195"/>
      <c r="Z174" s="195"/>
      <c r="AA174" s="195"/>
      <c r="AB174" s="195"/>
      <c r="AC174" s="195"/>
      <c r="AD174" s="195"/>
      <c r="AE174" s="228"/>
      <c r="AF174" s="228"/>
      <c r="AG174" s="228"/>
      <c r="AH174" s="195"/>
    </row>
    <row r="175" spans="1:34" ht="15.75" customHeight="1" x14ac:dyDescent="0.2">
      <c r="A175" s="195"/>
      <c r="B175" s="195"/>
      <c r="C175" s="195"/>
      <c r="D175" s="195"/>
      <c r="E175" s="195"/>
      <c r="F175" s="195"/>
      <c r="G175" s="195"/>
      <c r="H175" s="195"/>
      <c r="I175" s="195"/>
      <c r="J175" s="195"/>
      <c r="K175" s="195"/>
      <c r="L175" s="195"/>
      <c r="M175" s="195"/>
      <c r="N175" s="195"/>
      <c r="O175" s="195"/>
      <c r="P175" s="195"/>
      <c r="Q175" s="195"/>
      <c r="R175" s="195"/>
      <c r="S175" s="195"/>
      <c r="T175" s="195"/>
      <c r="U175" s="195"/>
      <c r="V175" s="195"/>
      <c r="W175" s="195"/>
      <c r="X175" s="195"/>
      <c r="Y175" s="195"/>
      <c r="Z175" s="195"/>
      <c r="AA175" s="195"/>
      <c r="AB175" s="195"/>
      <c r="AC175" s="195"/>
      <c r="AD175" s="195"/>
      <c r="AE175" s="228"/>
      <c r="AF175" s="228"/>
      <c r="AG175" s="228"/>
      <c r="AH175" s="195"/>
    </row>
    <row r="176" spans="1:34" ht="15.75" customHeight="1" x14ac:dyDescent="0.2">
      <c r="A176" s="195"/>
      <c r="B176" s="195"/>
      <c r="C176" s="195"/>
      <c r="D176" s="195"/>
      <c r="E176" s="195"/>
      <c r="F176" s="195"/>
      <c r="G176" s="195"/>
      <c r="H176" s="195"/>
      <c r="I176" s="195"/>
      <c r="J176" s="195"/>
      <c r="K176" s="195"/>
      <c r="L176" s="195"/>
      <c r="M176" s="195"/>
      <c r="N176" s="195"/>
      <c r="O176" s="195"/>
      <c r="P176" s="195"/>
      <c r="Q176" s="195"/>
      <c r="R176" s="195"/>
      <c r="S176" s="195"/>
      <c r="T176" s="195"/>
      <c r="U176" s="195"/>
      <c r="V176" s="195"/>
      <c r="W176" s="195"/>
      <c r="X176" s="195"/>
      <c r="Y176" s="195"/>
      <c r="Z176" s="195"/>
      <c r="AA176" s="195"/>
      <c r="AB176" s="195"/>
      <c r="AC176" s="195"/>
      <c r="AD176" s="195"/>
      <c r="AE176" s="228"/>
      <c r="AF176" s="228"/>
      <c r="AG176" s="228"/>
      <c r="AH176" s="195"/>
    </row>
    <row r="177" spans="1:34" ht="15.75" customHeight="1" x14ac:dyDescent="0.2">
      <c r="A177" s="195"/>
      <c r="B177" s="195"/>
      <c r="C177" s="195"/>
      <c r="D177" s="195"/>
      <c r="E177" s="195"/>
      <c r="F177" s="195"/>
      <c r="G177" s="195"/>
      <c r="H177" s="195"/>
      <c r="I177" s="195"/>
      <c r="J177" s="195"/>
      <c r="K177" s="195"/>
      <c r="L177" s="195"/>
      <c r="M177" s="195"/>
      <c r="N177" s="195"/>
      <c r="O177" s="195"/>
      <c r="P177" s="195"/>
      <c r="Q177" s="195"/>
      <c r="R177" s="195"/>
      <c r="S177" s="195"/>
      <c r="T177" s="195"/>
      <c r="U177" s="195"/>
      <c r="V177" s="195"/>
      <c r="W177" s="195"/>
      <c r="X177" s="195"/>
      <c r="Y177" s="195"/>
      <c r="Z177" s="195"/>
      <c r="AA177" s="195"/>
      <c r="AB177" s="195"/>
      <c r="AC177" s="195"/>
      <c r="AD177" s="195"/>
      <c r="AE177" s="228"/>
      <c r="AF177" s="228"/>
      <c r="AG177" s="228"/>
      <c r="AH177" s="195"/>
    </row>
    <row r="178" spans="1:34" ht="15.75" customHeight="1" x14ac:dyDescent="0.2">
      <c r="A178" s="195"/>
      <c r="B178" s="195"/>
      <c r="C178" s="195"/>
      <c r="D178" s="195"/>
      <c r="E178" s="195"/>
      <c r="F178" s="195"/>
      <c r="G178" s="195"/>
      <c r="H178" s="195"/>
      <c r="I178" s="195"/>
      <c r="J178" s="195"/>
      <c r="K178" s="195"/>
      <c r="L178" s="195"/>
      <c r="M178" s="195"/>
      <c r="N178" s="195"/>
      <c r="O178" s="195"/>
      <c r="P178" s="195"/>
      <c r="Q178" s="195"/>
      <c r="R178" s="195"/>
      <c r="S178" s="195"/>
      <c r="T178" s="195"/>
      <c r="U178" s="195"/>
      <c r="V178" s="195"/>
      <c r="W178" s="195"/>
      <c r="X178" s="195"/>
      <c r="Y178" s="195"/>
      <c r="Z178" s="195"/>
      <c r="AA178" s="195"/>
      <c r="AB178" s="195"/>
      <c r="AC178" s="195"/>
      <c r="AD178" s="195"/>
      <c r="AE178" s="228"/>
      <c r="AF178" s="228"/>
      <c r="AG178" s="228"/>
      <c r="AH178" s="195"/>
    </row>
    <row r="179" spans="1:34" ht="15.75" customHeight="1" x14ac:dyDescent="0.2">
      <c r="A179" s="195"/>
      <c r="B179" s="195"/>
      <c r="C179" s="195"/>
      <c r="D179" s="195"/>
      <c r="E179" s="195"/>
      <c r="F179" s="195"/>
      <c r="G179" s="195"/>
      <c r="H179" s="195"/>
      <c r="I179" s="195"/>
      <c r="J179" s="195"/>
      <c r="K179" s="195"/>
      <c r="L179" s="195"/>
      <c r="M179" s="195"/>
      <c r="N179" s="195"/>
      <c r="O179" s="195"/>
      <c r="P179" s="195"/>
      <c r="Q179" s="195"/>
      <c r="R179" s="195"/>
      <c r="S179" s="195"/>
      <c r="T179" s="195"/>
      <c r="U179" s="195"/>
      <c r="V179" s="195"/>
      <c r="W179" s="195"/>
      <c r="X179" s="195"/>
      <c r="Y179" s="195"/>
      <c r="Z179" s="195"/>
      <c r="AA179" s="195"/>
      <c r="AB179" s="195"/>
      <c r="AC179" s="195"/>
      <c r="AD179" s="195"/>
      <c r="AE179" s="228"/>
      <c r="AF179" s="228"/>
      <c r="AG179" s="228"/>
      <c r="AH179" s="195"/>
    </row>
    <row r="180" spans="1:34" ht="15.75" customHeight="1" x14ac:dyDescent="0.2">
      <c r="A180" s="195"/>
      <c r="B180" s="195"/>
      <c r="C180" s="195"/>
      <c r="D180" s="195"/>
      <c r="E180" s="195"/>
      <c r="F180" s="195"/>
      <c r="G180" s="195"/>
      <c r="H180" s="195"/>
      <c r="I180" s="195"/>
      <c r="J180" s="195"/>
      <c r="K180" s="195"/>
      <c r="L180" s="195"/>
      <c r="M180" s="195"/>
      <c r="N180" s="195"/>
      <c r="O180" s="195"/>
      <c r="P180" s="195"/>
      <c r="Q180" s="195"/>
      <c r="R180" s="195"/>
      <c r="S180" s="195"/>
      <c r="T180" s="195"/>
      <c r="U180" s="195"/>
      <c r="V180" s="195"/>
      <c r="W180" s="195"/>
      <c r="X180" s="195"/>
      <c r="Y180" s="195"/>
      <c r="Z180" s="195"/>
      <c r="AA180" s="195"/>
      <c r="AB180" s="195"/>
      <c r="AC180" s="195"/>
      <c r="AD180" s="195"/>
      <c r="AE180" s="228"/>
      <c r="AF180" s="228"/>
      <c r="AG180" s="228"/>
      <c r="AH180" s="195"/>
    </row>
    <row r="181" spans="1:34" ht="15.75" customHeight="1" x14ac:dyDescent="0.2">
      <c r="A181" s="195"/>
      <c r="B181" s="195"/>
      <c r="C181" s="195"/>
      <c r="D181" s="195"/>
      <c r="E181" s="195"/>
      <c r="F181" s="195"/>
      <c r="G181" s="195"/>
      <c r="H181" s="195"/>
      <c r="I181" s="195"/>
      <c r="J181" s="195"/>
      <c r="K181" s="195"/>
      <c r="L181" s="195"/>
      <c r="M181" s="195"/>
      <c r="N181" s="195"/>
      <c r="O181" s="195"/>
      <c r="P181" s="195"/>
      <c r="Q181" s="195"/>
      <c r="R181" s="195"/>
      <c r="S181" s="195"/>
      <c r="T181" s="195"/>
      <c r="U181" s="195"/>
      <c r="V181" s="195"/>
      <c r="W181" s="195"/>
      <c r="X181" s="195"/>
      <c r="Y181" s="195"/>
      <c r="Z181" s="195"/>
      <c r="AA181" s="195"/>
      <c r="AB181" s="195"/>
      <c r="AC181" s="195"/>
      <c r="AD181" s="195"/>
      <c r="AE181" s="228"/>
      <c r="AF181" s="228"/>
      <c r="AG181" s="228"/>
      <c r="AH181" s="195"/>
    </row>
    <row r="182" spans="1:34" ht="15.75" customHeight="1" x14ac:dyDescent="0.2">
      <c r="A182" s="195"/>
      <c r="B182" s="195"/>
      <c r="C182" s="195"/>
      <c r="D182" s="195"/>
      <c r="E182" s="195"/>
      <c r="F182" s="195"/>
      <c r="G182" s="195"/>
      <c r="H182" s="195"/>
      <c r="I182" s="195"/>
      <c r="J182" s="195"/>
      <c r="K182" s="195"/>
      <c r="L182" s="195"/>
      <c r="M182" s="195"/>
      <c r="N182" s="195"/>
      <c r="O182" s="195"/>
      <c r="P182" s="195"/>
      <c r="Q182" s="195"/>
      <c r="R182" s="195"/>
      <c r="S182" s="195"/>
      <c r="T182" s="195"/>
      <c r="U182" s="195"/>
      <c r="V182" s="195"/>
      <c r="W182" s="195"/>
      <c r="X182" s="195"/>
      <c r="Y182" s="195"/>
      <c r="Z182" s="195"/>
      <c r="AA182" s="195"/>
      <c r="AB182" s="195"/>
      <c r="AC182" s="195"/>
      <c r="AD182" s="195"/>
      <c r="AE182" s="228"/>
      <c r="AF182" s="228"/>
      <c r="AG182" s="228"/>
      <c r="AH182" s="195"/>
    </row>
    <row r="183" spans="1:34" ht="15.75" customHeight="1" x14ac:dyDescent="0.2">
      <c r="A183" s="195"/>
      <c r="B183" s="195"/>
      <c r="C183" s="195"/>
      <c r="D183" s="195"/>
      <c r="E183" s="195"/>
      <c r="F183" s="195"/>
      <c r="G183" s="195"/>
      <c r="H183" s="195"/>
      <c r="I183" s="195"/>
      <c r="J183" s="195"/>
      <c r="K183" s="195"/>
      <c r="L183" s="195"/>
      <c r="M183" s="195"/>
      <c r="N183" s="195"/>
      <c r="O183" s="195"/>
      <c r="P183" s="195"/>
      <c r="Q183" s="195"/>
      <c r="R183" s="195"/>
      <c r="S183" s="195"/>
      <c r="T183" s="195"/>
      <c r="U183" s="195"/>
      <c r="V183" s="195"/>
      <c r="W183" s="195"/>
      <c r="X183" s="195"/>
      <c r="Y183" s="195"/>
      <c r="Z183" s="195"/>
      <c r="AA183" s="195"/>
      <c r="AB183" s="195"/>
      <c r="AC183" s="195"/>
      <c r="AD183" s="195"/>
      <c r="AE183" s="228"/>
      <c r="AF183" s="228"/>
      <c r="AG183" s="228"/>
      <c r="AH183" s="195"/>
    </row>
    <row r="184" spans="1:34" ht="15.75" customHeight="1" x14ac:dyDescent="0.2">
      <c r="A184" s="195"/>
      <c r="B184" s="195"/>
      <c r="C184" s="195"/>
      <c r="D184" s="195"/>
      <c r="E184" s="195"/>
      <c r="F184" s="195"/>
      <c r="G184" s="195"/>
      <c r="H184" s="195"/>
      <c r="I184" s="195"/>
      <c r="J184" s="195"/>
      <c r="K184" s="195"/>
      <c r="L184" s="195"/>
      <c r="M184" s="195"/>
      <c r="N184" s="195"/>
      <c r="O184" s="195"/>
      <c r="P184" s="195"/>
      <c r="Q184" s="195"/>
      <c r="R184" s="195"/>
      <c r="S184" s="195"/>
      <c r="T184" s="195"/>
      <c r="U184" s="195"/>
      <c r="V184" s="195"/>
      <c r="W184" s="195"/>
      <c r="X184" s="195"/>
      <c r="Y184" s="195"/>
      <c r="Z184" s="195"/>
      <c r="AA184" s="195"/>
      <c r="AB184" s="195"/>
      <c r="AC184" s="195"/>
      <c r="AD184" s="195"/>
      <c r="AE184" s="228"/>
      <c r="AF184" s="228"/>
      <c r="AG184" s="228"/>
      <c r="AH184" s="195"/>
    </row>
    <row r="185" spans="1:34" ht="15.75" customHeight="1" x14ac:dyDescent="0.2">
      <c r="A185" s="195"/>
      <c r="B185" s="195"/>
      <c r="C185" s="195"/>
      <c r="D185" s="195"/>
      <c r="E185" s="195"/>
      <c r="F185" s="195"/>
      <c r="G185" s="195"/>
      <c r="H185" s="195"/>
      <c r="I185" s="195"/>
      <c r="J185" s="195"/>
      <c r="K185" s="195"/>
      <c r="L185" s="195"/>
      <c r="M185" s="195"/>
      <c r="N185" s="195"/>
      <c r="O185" s="195"/>
      <c r="P185" s="195"/>
      <c r="Q185" s="195"/>
      <c r="R185" s="195"/>
      <c r="S185" s="195"/>
      <c r="T185" s="195"/>
      <c r="U185" s="195"/>
      <c r="V185" s="195"/>
      <c r="W185" s="195"/>
      <c r="X185" s="195"/>
      <c r="Y185" s="195"/>
      <c r="Z185" s="195"/>
      <c r="AA185" s="195"/>
      <c r="AB185" s="195"/>
      <c r="AC185" s="195"/>
      <c r="AD185" s="195"/>
      <c r="AE185" s="228"/>
      <c r="AF185" s="228"/>
      <c r="AG185" s="228"/>
      <c r="AH185" s="195"/>
    </row>
    <row r="186" spans="1:34" ht="15.75" customHeight="1" x14ac:dyDescent="0.2">
      <c r="A186" s="195"/>
      <c r="B186" s="195"/>
      <c r="C186" s="195"/>
      <c r="D186" s="195"/>
      <c r="E186" s="195"/>
      <c r="F186" s="195"/>
      <c r="G186" s="195"/>
      <c r="H186" s="195"/>
      <c r="I186" s="195"/>
      <c r="J186" s="195"/>
      <c r="K186" s="195"/>
      <c r="L186" s="195"/>
      <c r="M186" s="195"/>
      <c r="N186" s="195"/>
      <c r="O186" s="195"/>
      <c r="P186" s="195"/>
      <c r="Q186" s="195"/>
      <c r="R186" s="195"/>
      <c r="S186" s="195"/>
      <c r="T186" s="195"/>
      <c r="U186" s="195"/>
      <c r="V186" s="195"/>
      <c r="W186" s="195"/>
      <c r="X186" s="195"/>
      <c r="Y186" s="195"/>
      <c r="Z186" s="195"/>
      <c r="AA186" s="195"/>
      <c r="AB186" s="195"/>
      <c r="AC186" s="195"/>
      <c r="AD186" s="195"/>
      <c r="AE186" s="228"/>
      <c r="AF186" s="228"/>
      <c r="AG186" s="228"/>
      <c r="AH186" s="195"/>
    </row>
    <row r="187" spans="1:34" ht="15.75" customHeight="1" x14ac:dyDescent="0.2">
      <c r="A187" s="195"/>
      <c r="B187" s="195"/>
      <c r="C187" s="195"/>
      <c r="D187" s="195"/>
      <c r="E187" s="195"/>
      <c r="F187" s="195"/>
      <c r="G187" s="195"/>
      <c r="H187" s="195"/>
      <c r="I187" s="195"/>
      <c r="J187" s="195"/>
      <c r="K187" s="195"/>
      <c r="L187" s="195"/>
      <c r="M187" s="195"/>
      <c r="N187" s="195"/>
      <c r="O187" s="195"/>
      <c r="P187" s="195"/>
      <c r="Q187" s="195"/>
      <c r="R187" s="195"/>
      <c r="S187" s="195"/>
      <c r="T187" s="195"/>
      <c r="U187" s="195"/>
      <c r="V187" s="195"/>
      <c r="W187" s="195"/>
      <c r="X187" s="195"/>
      <c r="Y187" s="195"/>
      <c r="Z187" s="195"/>
      <c r="AA187" s="195"/>
      <c r="AB187" s="195"/>
      <c r="AC187" s="195"/>
      <c r="AD187" s="195"/>
      <c r="AE187" s="228"/>
      <c r="AF187" s="228"/>
      <c r="AG187" s="228"/>
      <c r="AH187" s="195"/>
    </row>
    <row r="188" spans="1:34" ht="15.75" customHeight="1" x14ac:dyDescent="0.2">
      <c r="A188" s="195"/>
      <c r="B188" s="195"/>
      <c r="C188" s="195"/>
      <c r="D188" s="195"/>
      <c r="E188" s="195"/>
      <c r="F188" s="195"/>
      <c r="G188" s="195"/>
      <c r="H188" s="195"/>
      <c r="I188" s="195"/>
      <c r="J188" s="195"/>
      <c r="K188" s="195"/>
      <c r="L188" s="195"/>
      <c r="M188" s="195"/>
      <c r="N188" s="195"/>
      <c r="O188" s="195"/>
      <c r="P188" s="195"/>
      <c r="Q188" s="195"/>
      <c r="R188" s="195"/>
      <c r="S188" s="195"/>
      <c r="T188" s="195"/>
      <c r="U188" s="195"/>
      <c r="V188" s="195"/>
      <c r="W188" s="195"/>
      <c r="X188" s="195"/>
      <c r="Y188" s="195"/>
      <c r="Z188" s="195"/>
      <c r="AA188" s="195"/>
      <c r="AB188" s="195"/>
      <c r="AC188" s="195"/>
      <c r="AD188" s="195"/>
      <c r="AE188" s="228"/>
      <c r="AF188" s="228"/>
      <c r="AG188" s="228"/>
      <c r="AH188" s="195"/>
    </row>
    <row r="189" spans="1:34" ht="15.75" customHeight="1" x14ac:dyDescent="0.2">
      <c r="A189" s="195"/>
      <c r="B189" s="195"/>
      <c r="C189" s="195"/>
      <c r="D189" s="195"/>
      <c r="E189" s="195"/>
      <c r="F189" s="195"/>
      <c r="G189" s="195"/>
      <c r="H189" s="195"/>
      <c r="I189" s="195"/>
      <c r="J189" s="195"/>
      <c r="K189" s="195"/>
      <c r="L189" s="195"/>
      <c r="M189" s="195"/>
      <c r="N189" s="195"/>
      <c r="O189" s="195"/>
      <c r="P189" s="195"/>
      <c r="Q189" s="195"/>
      <c r="R189" s="195"/>
      <c r="S189" s="195"/>
      <c r="T189" s="195"/>
      <c r="U189" s="195"/>
      <c r="V189" s="195"/>
      <c r="W189" s="195"/>
      <c r="X189" s="195"/>
      <c r="Y189" s="195"/>
      <c r="Z189" s="195"/>
      <c r="AA189" s="195"/>
      <c r="AB189" s="195"/>
      <c r="AC189" s="195"/>
      <c r="AD189" s="195"/>
      <c r="AE189" s="228"/>
      <c r="AF189" s="228"/>
      <c r="AG189" s="228"/>
      <c r="AH189" s="195"/>
    </row>
    <row r="190" spans="1:34" ht="15.75" customHeight="1" x14ac:dyDescent="0.2">
      <c r="A190" s="195"/>
      <c r="B190" s="195"/>
      <c r="C190" s="195"/>
      <c r="D190" s="195"/>
      <c r="E190" s="195"/>
      <c r="F190" s="195"/>
      <c r="G190" s="195"/>
      <c r="H190" s="195"/>
      <c r="I190" s="195"/>
      <c r="J190" s="195"/>
      <c r="K190" s="195"/>
      <c r="L190" s="195"/>
      <c r="M190" s="195"/>
      <c r="N190" s="195"/>
      <c r="O190" s="195"/>
      <c r="P190" s="195"/>
      <c r="Q190" s="195"/>
      <c r="R190" s="195"/>
      <c r="S190" s="195"/>
      <c r="T190" s="195"/>
      <c r="U190" s="195"/>
      <c r="V190" s="195"/>
      <c r="W190" s="195"/>
      <c r="X190" s="195"/>
      <c r="Y190" s="195"/>
      <c r="Z190" s="195"/>
      <c r="AA190" s="195"/>
      <c r="AB190" s="195"/>
      <c r="AC190" s="195"/>
      <c r="AD190" s="195"/>
      <c r="AE190" s="228"/>
      <c r="AF190" s="228"/>
      <c r="AG190" s="228"/>
      <c r="AH190" s="195"/>
    </row>
    <row r="191" spans="1:34" ht="15.75" customHeight="1" x14ac:dyDescent="0.2">
      <c r="A191" s="195"/>
      <c r="B191" s="195"/>
      <c r="C191" s="195"/>
      <c r="D191" s="195"/>
      <c r="E191" s="195"/>
      <c r="F191" s="195"/>
      <c r="G191" s="195"/>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228"/>
      <c r="AF191" s="228"/>
      <c r="AG191" s="228"/>
      <c r="AH191" s="195"/>
    </row>
    <row r="192" spans="1:34" ht="15.75" customHeight="1" x14ac:dyDescent="0.2">
      <c r="A192" s="195"/>
      <c r="B192" s="195"/>
      <c r="C192" s="195"/>
      <c r="D192" s="195"/>
      <c r="E192" s="195"/>
      <c r="F192" s="195"/>
      <c r="G192" s="195"/>
      <c r="H192" s="195"/>
      <c r="I192" s="195"/>
      <c r="J192" s="195"/>
      <c r="K192" s="195"/>
      <c r="L192" s="195"/>
      <c r="M192" s="195"/>
      <c r="N192" s="195"/>
      <c r="O192" s="195"/>
      <c r="P192" s="195"/>
      <c r="Q192" s="195"/>
      <c r="R192" s="195"/>
      <c r="S192" s="195"/>
      <c r="T192" s="195"/>
      <c r="U192" s="195"/>
      <c r="V192" s="195"/>
      <c r="W192" s="195"/>
      <c r="X192" s="195"/>
      <c r="Y192" s="195"/>
      <c r="Z192" s="195"/>
      <c r="AA192" s="195"/>
      <c r="AB192" s="195"/>
      <c r="AC192" s="195"/>
      <c r="AD192" s="195"/>
      <c r="AE192" s="228"/>
      <c r="AF192" s="228"/>
      <c r="AG192" s="228"/>
      <c r="AH192" s="195"/>
    </row>
    <row r="193" spans="1:34" ht="15.75" customHeight="1" x14ac:dyDescent="0.2">
      <c r="A193" s="195"/>
      <c r="B193" s="195"/>
      <c r="C193" s="195"/>
      <c r="D193" s="195"/>
      <c r="E193" s="195"/>
      <c r="F193" s="195"/>
      <c r="G193" s="195"/>
      <c r="H193" s="195"/>
      <c r="I193" s="195"/>
      <c r="J193" s="195"/>
      <c r="K193" s="195"/>
      <c r="L193" s="195"/>
      <c r="M193" s="195"/>
      <c r="N193" s="195"/>
      <c r="O193" s="195"/>
      <c r="P193" s="195"/>
      <c r="Q193" s="195"/>
      <c r="R193" s="195"/>
      <c r="S193" s="195"/>
      <c r="T193" s="195"/>
      <c r="U193" s="195"/>
      <c r="V193" s="195"/>
      <c r="W193" s="195"/>
      <c r="X193" s="195"/>
      <c r="Y193" s="195"/>
      <c r="Z193" s="195"/>
      <c r="AA193" s="195"/>
      <c r="AB193" s="195"/>
      <c r="AC193" s="195"/>
      <c r="AD193" s="195"/>
      <c r="AE193" s="228"/>
      <c r="AF193" s="228"/>
      <c r="AG193" s="228"/>
      <c r="AH193" s="195"/>
    </row>
    <row r="194" spans="1:34" ht="15.75" customHeight="1" x14ac:dyDescent="0.2">
      <c r="A194" s="195"/>
      <c r="B194" s="195"/>
      <c r="C194" s="195"/>
      <c r="D194" s="195"/>
      <c r="E194" s="195"/>
      <c r="F194" s="195"/>
      <c r="G194" s="195"/>
      <c r="H194" s="195"/>
      <c r="I194" s="195"/>
      <c r="J194" s="195"/>
      <c r="K194" s="195"/>
      <c r="L194" s="195"/>
      <c r="M194" s="195"/>
      <c r="N194" s="195"/>
      <c r="O194" s="195"/>
      <c r="P194" s="195"/>
      <c r="Q194" s="195"/>
      <c r="R194" s="195"/>
      <c r="S194" s="195"/>
      <c r="T194" s="195"/>
      <c r="U194" s="195"/>
      <c r="V194" s="195"/>
      <c r="W194" s="195"/>
      <c r="X194" s="195"/>
      <c r="Y194" s="195"/>
      <c r="Z194" s="195"/>
      <c r="AA194" s="195"/>
      <c r="AB194" s="195"/>
      <c r="AC194" s="195"/>
      <c r="AD194" s="195"/>
      <c r="AE194" s="228"/>
      <c r="AF194" s="228"/>
      <c r="AG194" s="228"/>
      <c r="AH194" s="195"/>
    </row>
    <row r="195" spans="1:34" ht="15.75" customHeight="1" x14ac:dyDescent="0.2">
      <c r="A195" s="195"/>
      <c r="B195" s="195"/>
      <c r="C195" s="195"/>
      <c r="D195" s="195"/>
      <c r="E195" s="195"/>
      <c r="F195" s="195"/>
      <c r="G195" s="195"/>
      <c r="H195" s="195"/>
      <c r="I195" s="195"/>
      <c r="J195" s="195"/>
      <c r="K195" s="195"/>
      <c r="L195" s="195"/>
      <c r="M195" s="195"/>
      <c r="N195" s="195"/>
      <c r="O195" s="195"/>
      <c r="P195" s="195"/>
      <c r="Q195" s="195"/>
      <c r="R195" s="195"/>
      <c r="S195" s="195"/>
      <c r="T195" s="195"/>
      <c r="U195" s="195"/>
      <c r="V195" s="195"/>
      <c r="W195" s="195"/>
      <c r="X195" s="195"/>
      <c r="Y195" s="195"/>
      <c r="Z195" s="195"/>
      <c r="AA195" s="195"/>
      <c r="AB195" s="195"/>
      <c r="AC195" s="195"/>
      <c r="AD195" s="195"/>
      <c r="AE195" s="228"/>
      <c r="AF195" s="228"/>
      <c r="AG195" s="228"/>
      <c r="AH195" s="195"/>
    </row>
    <row r="196" spans="1:34" ht="15.75" customHeight="1" x14ac:dyDescent="0.2">
      <c r="A196" s="195"/>
      <c r="B196" s="195"/>
      <c r="C196" s="195"/>
      <c r="D196" s="195"/>
      <c r="E196" s="195"/>
      <c r="F196" s="195"/>
      <c r="G196" s="195"/>
      <c r="H196" s="195"/>
      <c r="I196" s="195"/>
      <c r="J196" s="195"/>
      <c r="K196" s="195"/>
      <c r="L196" s="195"/>
      <c r="M196" s="195"/>
      <c r="N196" s="195"/>
      <c r="O196" s="195"/>
      <c r="P196" s="195"/>
      <c r="Q196" s="195"/>
      <c r="R196" s="195"/>
      <c r="S196" s="195"/>
      <c r="T196" s="195"/>
      <c r="U196" s="195"/>
      <c r="V196" s="195"/>
      <c r="W196" s="195"/>
      <c r="X196" s="195"/>
      <c r="Y196" s="195"/>
      <c r="Z196" s="195"/>
      <c r="AA196" s="195"/>
      <c r="AB196" s="195"/>
      <c r="AC196" s="195"/>
      <c r="AD196" s="195"/>
      <c r="AE196" s="228"/>
      <c r="AF196" s="228"/>
      <c r="AG196" s="228"/>
      <c r="AH196" s="195"/>
    </row>
    <row r="197" spans="1:34" ht="15.75" customHeight="1" x14ac:dyDescent="0.2">
      <c r="A197" s="195"/>
      <c r="B197" s="195"/>
      <c r="C197" s="195"/>
      <c r="D197" s="195"/>
      <c r="E197" s="195"/>
      <c r="F197" s="195"/>
      <c r="G197" s="195"/>
      <c r="H197" s="195"/>
      <c r="I197" s="195"/>
      <c r="J197" s="195"/>
      <c r="K197" s="195"/>
      <c r="L197" s="195"/>
      <c r="M197" s="195"/>
      <c r="N197" s="195"/>
      <c r="O197" s="195"/>
      <c r="P197" s="195"/>
      <c r="Q197" s="195"/>
      <c r="R197" s="195"/>
      <c r="S197" s="195"/>
      <c r="T197" s="195"/>
      <c r="U197" s="195"/>
      <c r="V197" s="195"/>
      <c r="W197" s="195"/>
      <c r="X197" s="195"/>
      <c r="Y197" s="195"/>
      <c r="Z197" s="195"/>
      <c r="AA197" s="195"/>
      <c r="AB197" s="195"/>
      <c r="AC197" s="195"/>
      <c r="AD197" s="195"/>
      <c r="AE197" s="228"/>
      <c r="AF197" s="228"/>
      <c r="AG197" s="228"/>
      <c r="AH197" s="195"/>
    </row>
    <row r="198" spans="1:34" ht="15.75" customHeight="1" x14ac:dyDescent="0.2">
      <c r="A198" s="195"/>
      <c r="B198" s="195"/>
      <c r="C198" s="195"/>
      <c r="D198" s="195"/>
      <c r="E198" s="195"/>
      <c r="F198" s="195"/>
      <c r="G198" s="195"/>
      <c r="H198" s="195"/>
      <c r="I198" s="195"/>
      <c r="J198" s="195"/>
      <c r="K198" s="195"/>
      <c r="L198" s="195"/>
      <c r="M198" s="195"/>
      <c r="N198" s="195"/>
      <c r="O198" s="195"/>
      <c r="P198" s="195"/>
      <c r="Q198" s="195"/>
      <c r="R198" s="195"/>
      <c r="S198" s="195"/>
      <c r="T198" s="195"/>
      <c r="U198" s="195"/>
      <c r="V198" s="195"/>
      <c r="W198" s="195"/>
      <c r="X198" s="195"/>
      <c r="Y198" s="195"/>
      <c r="Z198" s="195"/>
      <c r="AA198" s="195"/>
      <c r="AB198" s="195"/>
      <c r="AC198" s="195"/>
      <c r="AD198" s="195"/>
      <c r="AE198" s="228"/>
      <c r="AF198" s="228"/>
      <c r="AG198" s="228"/>
      <c r="AH198" s="195"/>
    </row>
    <row r="199" spans="1:34" ht="15.75" customHeight="1" x14ac:dyDescent="0.2">
      <c r="A199" s="195"/>
      <c r="B199" s="195"/>
      <c r="C199" s="195"/>
      <c r="D199" s="195"/>
      <c r="E199" s="195"/>
      <c r="F199" s="195"/>
      <c r="G199" s="195"/>
      <c r="H199" s="195"/>
      <c r="I199" s="195"/>
      <c r="J199" s="195"/>
      <c r="K199" s="195"/>
      <c r="L199" s="195"/>
      <c r="M199" s="195"/>
      <c r="N199" s="195"/>
      <c r="O199" s="195"/>
      <c r="P199" s="195"/>
      <c r="Q199" s="195"/>
      <c r="R199" s="195"/>
      <c r="S199" s="195"/>
      <c r="T199" s="195"/>
      <c r="U199" s="195"/>
      <c r="V199" s="195"/>
      <c r="W199" s="195"/>
      <c r="X199" s="195"/>
      <c r="Y199" s="195"/>
      <c r="Z199" s="195"/>
      <c r="AA199" s="195"/>
      <c r="AB199" s="195"/>
      <c r="AC199" s="195"/>
      <c r="AD199" s="195"/>
      <c r="AE199" s="228"/>
      <c r="AF199" s="228"/>
      <c r="AG199" s="228"/>
      <c r="AH199" s="195"/>
    </row>
    <row r="200" spans="1:34" ht="15.75" customHeight="1" x14ac:dyDescent="0.2">
      <c r="A200" s="195"/>
      <c r="B200" s="195"/>
      <c r="C200" s="195"/>
      <c r="D200" s="195"/>
      <c r="E200" s="195"/>
      <c r="F200" s="195"/>
      <c r="G200" s="195"/>
      <c r="H200" s="195"/>
      <c r="I200" s="195"/>
      <c r="J200" s="195"/>
      <c r="K200" s="195"/>
      <c r="L200" s="195"/>
      <c r="M200" s="195"/>
      <c r="N200" s="195"/>
      <c r="O200" s="195"/>
      <c r="P200" s="195"/>
      <c r="Q200" s="195"/>
      <c r="R200" s="195"/>
      <c r="S200" s="195"/>
      <c r="T200" s="195"/>
      <c r="U200" s="195"/>
      <c r="V200" s="195"/>
      <c r="W200" s="195"/>
      <c r="X200" s="195"/>
      <c r="Y200" s="195"/>
      <c r="Z200" s="195"/>
      <c r="AA200" s="195"/>
      <c r="AB200" s="195"/>
      <c r="AC200" s="195"/>
      <c r="AD200" s="195"/>
      <c r="AE200" s="228"/>
      <c r="AF200" s="228"/>
      <c r="AG200" s="228"/>
      <c r="AH200" s="195"/>
    </row>
    <row r="201" spans="1:34" ht="15.75" customHeight="1" x14ac:dyDescent="0.2">
      <c r="A201" s="195"/>
      <c r="B201" s="195"/>
      <c r="C201" s="195"/>
      <c r="D201" s="195"/>
      <c r="E201" s="195"/>
      <c r="F201" s="195"/>
      <c r="G201" s="195"/>
      <c r="H201" s="195"/>
      <c r="I201" s="195"/>
      <c r="J201" s="195"/>
      <c r="K201" s="195"/>
      <c r="L201" s="195"/>
      <c r="M201" s="195"/>
      <c r="N201" s="195"/>
      <c r="O201" s="195"/>
      <c r="P201" s="195"/>
      <c r="Q201" s="195"/>
      <c r="R201" s="195"/>
      <c r="S201" s="195"/>
      <c r="T201" s="195"/>
      <c r="U201" s="195"/>
      <c r="V201" s="195"/>
      <c r="W201" s="195"/>
      <c r="X201" s="195"/>
      <c r="Y201" s="195"/>
      <c r="Z201" s="195"/>
      <c r="AA201" s="195"/>
      <c r="AB201" s="195"/>
      <c r="AC201" s="195"/>
      <c r="AD201" s="195"/>
      <c r="AE201" s="228"/>
      <c r="AF201" s="228"/>
      <c r="AG201" s="228"/>
      <c r="AH201" s="195"/>
    </row>
    <row r="202" spans="1:34" ht="15.75" customHeight="1" x14ac:dyDescent="0.2">
      <c r="A202" s="195"/>
      <c r="B202" s="195"/>
      <c r="C202" s="195"/>
      <c r="D202" s="195"/>
      <c r="E202" s="195"/>
      <c r="F202" s="195"/>
      <c r="G202" s="195"/>
      <c r="H202" s="195"/>
      <c r="I202" s="195"/>
      <c r="J202" s="195"/>
      <c r="K202" s="195"/>
      <c r="L202" s="195"/>
      <c r="M202" s="195"/>
      <c r="N202" s="195"/>
      <c r="O202" s="195"/>
      <c r="P202" s="195"/>
      <c r="Q202" s="195"/>
      <c r="R202" s="195"/>
      <c r="S202" s="195"/>
      <c r="T202" s="195"/>
      <c r="U202" s="195"/>
      <c r="V202" s="195"/>
      <c r="W202" s="195"/>
      <c r="X202" s="195"/>
      <c r="Y202" s="195"/>
      <c r="Z202" s="195"/>
      <c r="AA202" s="195"/>
      <c r="AB202" s="195"/>
      <c r="AC202" s="195"/>
      <c r="AD202" s="195"/>
      <c r="AE202" s="228"/>
      <c r="AF202" s="228"/>
      <c r="AG202" s="228"/>
      <c r="AH202" s="195"/>
    </row>
    <row r="203" spans="1:34" ht="15.75" customHeight="1" x14ac:dyDescent="0.2">
      <c r="A203" s="195"/>
      <c r="B203" s="195"/>
      <c r="C203" s="195"/>
      <c r="D203" s="195"/>
      <c r="E203" s="195"/>
      <c r="F203" s="195"/>
      <c r="G203" s="195"/>
      <c r="H203" s="195"/>
      <c r="I203" s="195"/>
      <c r="J203" s="195"/>
      <c r="K203" s="195"/>
      <c r="L203" s="195"/>
      <c r="M203" s="195"/>
      <c r="N203" s="195"/>
      <c r="O203" s="195"/>
      <c r="P203" s="195"/>
      <c r="Q203" s="195"/>
      <c r="R203" s="195"/>
      <c r="S203" s="195"/>
      <c r="T203" s="195"/>
      <c r="U203" s="195"/>
      <c r="V203" s="195"/>
      <c r="W203" s="195"/>
      <c r="X203" s="195"/>
      <c r="Y203" s="195"/>
      <c r="Z203" s="195"/>
      <c r="AA203" s="195"/>
      <c r="AB203" s="195"/>
      <c r="AC203" s="195"/>
      <c r="AD203" s="195"/>
      <c r="AE203" s="228"/>
      <c r="AF203" s="228"/>
      <c r="AG203" s="228"/>
      <c r="AH203" s="195"/>
    </row>
    <row r="204" spans="1:34" ht="15.75" customHeight="1" x14ac:dyDescent="0.2">
      <c r="A204" s="195"/>
      <c r="B204" s="195"/>
      <c r="C204" s="195"/>
      <c r="D204" s="195"/>
      <c r="E204" s="195"/>
      <c r="F204" s="195"/>
      <c r="G204" s="195"/>
      <c r="H204" s="195"/>
      <c r="I204" s="195"/>
      <c r="J204" s="195"/>
      <c r="K204" s="195"/>
      <c r="L204" s="195"/>
      <c r="M204" s="195"/>
      <c r="N204" s="195"/>
      <c r="O204" s="195"/>
      <c r="P204" s="195"/>
      <c r="Q204" s="195"/>
      <c r="R204" s="195"/>
      <c r="S204" s="195"/>
      <c r="T204" s="195"/>
      <c r="U204" s="195"/>
      <c r="V204" s="195"/>
      <c r="W204" s="195"/>
      <c r="X204" s="195"/>
      <c r="Y204" s="195"/>
      <c r="Z204" s="195"/>
      <c r="AA204" s="195"/>
      <c r="AB204" s="195"/>
      <c r="AC204" s="195"/>
      <c r="AD204" s="195"/>
      <c r="AE204" s="228"/>
      <c r="AF204" s="228"/>
      <c r="AG204" s="228"/>
      <c r="AH204" s="195"/>
    </row>
    <row r="205" spans="1:34" ht="15.75" customHeight="1" x14ac:dyDescent="0.2">
      <c r="A205" s="195"/>
      <c r="B205" s="195"/>
      <c r="C205" s="195"/>
      <c r="D205" s="195"/>
      <c r="E205" s="195"/>
      <c r="F205" s="195"/>
      <c r="G205" s="195"/>
      <c r="H205" s="195"/>
      <c r="I205" s="195"/>
      <c r="J205" s="195"/>
      <c r="K205" s="195"/>
      <c r="L205" s="195"/>
      <c r="M205" s="195"/>
      <c r="N205" s="195"/>
      <c r="O205" s="195"/>
      <c r="P205" s="195"/>
      <c r="Q205" s="195"/>
      <c r="R205" s="195"/>
      <c r="S205" s="195"/>
      <c r="T205" s="195"/>
      <c r="U205" s="195"/>
      <c r="V205" s="195"/>
      <c r="W205" s="195"/>
      <c r="X205" s="195"/>
      <c r="Y205" s="195"/>
      <c r="Z205" s="195"/>
      <c r="AA205" s="195"/>
      <c r="AB205" s="195"/>
      <c r="AC205" s="195"/>
      <c r="AD205" s="195"/>
      <c r="AE205" s="228"/>
      <c r="AF205" s="228"/>
      <c r="AG205" s="228"/>
      <c r="AH205" s="195"/>
    </row>
    <row r="206" spans="1:34" ht="15.75" customHeight="1" x14ac:dyDescent="0.2">
      <c r="A206" s="195"/>
      <c r="B206" s="195"/>
      <c r="C206" s="195"/>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228"/>
      <c r="AF206" s="228"/>
      <c r="AG206" s="228"/>
      <c r="AH206" s="195"/>
    </row>
    <row r="207" spans="1:34" ht="15.75" customHeight="1" x14ac:dyDescent="0.2">
      <c r="A207" s="195"/>
      <c r="B207" s="195"/>
      <c r="C207" s="195"/>
      <c r="D207" s="195"/>
      <c r="E207" s="195"/>
      <c r="F207" s="195"/>
      <c r="G207" s="195"/>
      <c r="H207" s="195"/>
      <c r="I207" s="195"/>
      <c r="J207" s="195"/>
      <c r="K207" s="195"/>
      <c r="L207" s="195"/>
      <c r="M207" s="195"/>
      <c r="N207" s="195"/>
      <c r="O207" s="195"/>
      <c r="P207" s="195"/>
      <c r="Q207" s="195"/>
      <c r="R207" s="195"/>
      <c r="S207" s="195"/>
      <c r="T207" s="195"/>
      <c r="U207" s="195"/>
      <c r="V207" s="195"/>
      <c r="W207" s="195"/>
      <c r="X207" s="195"/>
      <c r="Y207" s="195"/>
      <c r="Z207" s="195"/>
      <c r="AA207" s="195"/>
      <c r="AB207" s="195"/>
      <c r="AC207" s="195"/>
      <c r="AD207" s="195"/>
      <c r="AE207" s="228"/>
      <c r="AF207" s="228"/>
      <c r="AG207" s="228"/>
      <c r="AH207" s="195"/>
    </row>
    <row r="208" spans="1:34" ht="15.75" customHeight="1" x14ac:dyDescent="0.2">
      <c r="A208" s="195"/>
      <c r="B208" s="195"/>
      <c r="C208" s="195"/>
      <c r="D208" s="195"/>
      <c r="E208" s="195"/>
      <c r="F208" s="195"/>
      <c r="G208" s="195"/>
      <c r="H208" s="195"/>
      <c r="I208" s="195"/>
      <c r="J208" s="195"/>
      <c r="K208" s="195"/>
      <c r="L208" s="195"/>
      <c r="M208" s="195"/>
      <c r="N208" s="195"/>
      <c r="O208" s="195"/>
      <c r="P208" s="195"/>
      <c r="Q208" s="195"/>
      <c r="R208" s="195"/>
      <c r="S208" s="195"/>
      <c r="T208" s="195"/>
      <c r="U208" s="195"/>
      <c r="V208" s="195"/>
      <c r="W208" s="195"/>
      <c r="X208" s="195"/>
      <c r="Y208" s="195"/>
      <c r="Z208" s="195"/>
      <c r="AA208" s="195"/>
      <c r="AB208" s="195"/>
      <c r="AC208" s="195"/>
      <c r="AD208" s="195"/>
      <c r="AE208" s="228"/>
      <c r="AF208" s="228"/>
      <c r="AG208" s="228"/>
      <c r="AH208" s="195"/>
    </row>
    <row r="209" spans="1:34" ht="15.75" customHeight="1" x14ac:dyDescent="0.2">
      <c r="A209" s="195"/>
      <c r="B209" s="195"/>
      <c r="C209" s="195"/>
      <c r="D209" s="195"/>
      <c r="E209" s="195"/>
      <c r="F209" s="195"/>
      <c r="G209" s="195"/>
      <c r="H209" s="195"/>
      <c r="I209" s="195"/>
      <c r="J209" s="195"/>
      <c r="K209" s="195"/>
      <c r="L209" s="195"/>
      <c r="M209" s="195"/>
      <c r="N209" s="195"/>
      <c r="O209" s="195"/>
      <c r="P209" s="195"/>
      <c r="Q209" s="195"/>
      <c r="R209" s="195"/>
      <c r="S209" s="195"/>
      <c r="T209" s="195"/>
      <c r="U209" s="195"/>
      <c r="V209" s="195"/>
      <c r="W209" s="195"/>
      <c r="X209" s="195"/>
      <c r="Y209" s="195"/>
      <c r="Z209" s="195"/>
      <c r="AA209" s="195"/>
      <c r="AB209" s="195"/>
      <c r="AC209" s="195"/>
      <c r="AD209" s="195"/>
      <c r="AE209" s="228"/>
      <c r="AF209" s="228"/>
      <c r="AG209" s="228"/>
      <c r="AH209" s="195"/>
    </row>
    <row r="210" spans="1:34" ht="15.75" customHeight="1" x14ac:dyDescent="0.2">
      <c r="A210" s="195"/>
      <c r="B210" s="195"/>
      <c r="C210" s="195"/>
      <c r="D210" s="195"/>
      <c r="E210" s="195"/>
      <c r="F210" s="195"/>
      <c r="G210" s="195"/>
      <c r="H210" s="195"/>
      <c r="I210" s="195"/>
      <c r="J210" s="195"/>
      <c r="K210" s="195"/>
      <c r="L210" s="195"/>
      <c r="M210" s="195"/>
      <c r="N210" s="195"/>
      <c r="O210" s="195"/>
      <c r="P210" s="195"/>
      <c r="Q210" s="195"/>
      <c r="R210" s="195"/>
      <c r="S210" s="195"/>
      <c r="T210" s="195"/>
      <c r="U210" s="195"/>
      <c r="V210" s="195"/>
      <c r="W210" s="195"/>
      <c r="X210" s="195"/>
      <c r="Y210" s="195"/>
      <c r="Z210" s="195"/>
      <c r="AA210" s="195"/>
      <c r="AB210" s="195"/>
      <c r="AC210" s="195"/>
      <c r="AD210" s="195"/>
      <c r="AE210" s="228"/>
      <c r="AF210" s="228"/>
      <c r="AG210" s="228"/>
      <c r="AH210" s="195"/>
    </row>
    <row r="211" spans="1:34" ht="15.75" customHeight="1" x14ac:dyDescent="0.2">
      <c r="A211" s="195"/>
      <c r="B211" s="195"/>
      <c r="C211" s="195"/>
      <c r="D211" s="195"/>
      <c r="E211" s="195"/>
      <c r="F211" s="195"/>
      <c r="G211" s="195"/>
      <c r="H211" s="195"/>
      <c r="I211" s="195"/>
      <c r="J211" s="195"/>
      <c r="K211" s="195"/>
      <c r="L211" s="195"/>
      <c r="M211" s="195"/>
      <c r="N211" s="195"/>
      <c r="O211" s="195"/>
      <c r="P211" s="195"/>
      <c r="Q211" s="195"/>
      <c r="R211" s="195"/>
      <c r="S211" s="195"/>
      <c r="T211" s="195"/>
      <c r="U211" s="195"/>
      <c r="V211" s="195"/>
      <c r="W211" s="195"/>
      <c r="X211" s="195"/>
      <c r="Y211" s="195"/>
      <c r="Z211" s="195"/>
      <c r="AA211" s="195"/>
      <c r="AB211" s="195"/>
      <c r="AC211" s="195"/>
      <c r="AD211" s="195"/>
      <c r="AE211" s="228"/>
      <c r="AF211" s="228"/>
      <c r="AG211" s="228"/>
      <c r="AH211" s="195"/>
    </row>
    <row r="212" spans="1:34" ht="15.75" customHeight="1" x14ac:dyDescent="0.2">
      <c r="A212" s="195"/>
      <c r="B212" s="195"/>
      <c r="C212" s="195"/>
      <c r="D212" s="195"/>
      <c r="E212" s="195"/>
      <c r="F212" s="195"/>
      <c r="G212" s="195"/>
      <c r="H212" s="195"/>
      <c r="I212" s="195"/>
      <c r="J212" s="195"/>
      <c r="K212" s="195"/>
      <c r="L212" s="195"/>
      <c r="M212" s="195"/>
      <c r="N212" s="195"/>
      <c r="O212" s="195"/>
      <c r="P212" s="195"/>
      <c r="Q212" s="195"/>
      <c r="R212" s="195"/>
      <c r="S212" s="195"/>
      <c r="T212" s="195"/>
      <c r="U212" s="195"/>
      <c r="V212" s="195"/>
      <c r="W212" s="195"/>
      <c r="X212" s="195"/>
      <c r="Y212" s="195"/>
      <c r="Z212" s="195"/>
      <c r="AA212" s="195"/>
      <c r="AB212" s="195"/>
      <c r="AC212" s="195"/>
      <c r="AD212" s="195"/>
      <c r="AE212" s="228"/>
      <c r="AF212" s="228"/>
      <c r="AG212" s="228"/>
      <c r="AH212" s="195"/>
    </row>
    <row r="213" spans="1:34" ht="15.75" customHeight="1" x14ac:dyDescent="0.2">
      <c r="A213" s="195"/>
      <c r="B213" s="195"/>
      <c r="C213" s="195"/>
      <c r="D213" s="195"/>
      <c r="E213" s="195"/>
      <c r="F213" s="195"/>
      <c r="G213" s="195"/>
      <c r="H213" s="195"/>
      <c r="I213" s="195"/>
      <c r="J213" s="195"/>
      <c r="K213" s="195"/>
      <c r="L213" s="195"/>
      <c r="M213" s="195"/>
      <c r="N213" s="195"/>
      <c r="O213" s="195"/>
      <c r="P213" s="195"/>
      <c r="Q213" s="195"/>
      <c r="R213" s="195"/>
      <c r="S213" s="195"/>
      <c r="T213" s="195"/>
      <c r="U213" s="195"/>
      <c r="V213" s="195"/>
      <c r="W213" s="195"/>
      <c r="X213" s="195"/>
      <c r="Y213" s="195"/>
      <c r="Z213" s="195"/>
      <c r="AA213" s="195"/>
      <c r="AB213" s="195"/>
      <c r="AC213" s="195"/>
      <c r="AD213" s="195"/>
      <c r="AE213" s="228"/>
      <c r="AF213" s="228"/>
      <c r="AG213" s="228"/>
      <c r="AH213" s="195"/>
    </row>
    <row r="214" spans="1:34" ht="15.75" customHeight="1" x14ac:dyDescent="0.2">
      <c r="A214" s="195"/>
      <c r="B214" s="195"/>
      <c r="C214" s="195"/>
      <c r="D214" s="195"/>
      <c r="E214" s="195"/>
      <c r="F214" s="195"/>
      <c r="G214" s="195"/>
      <c r="H214" s="195"/>
      <c r="I214" s="195"/>
      <c r="J214" s="195"/>
      <c r="K214" s="195"/>
      <c r="L214" s="195"/>
      <c r="M214" s="195"/>
      <c r="N214" s="195"/>
      <c r="O214" s="195"/>
      <c r="P214" s="195"/>
      <c r="Q214" s="195"/>
      <c r="R214" s="195"/>
      <c r="S214" s="195"/>
      <c r="T214" s="195"/>
      <c r="U214" s="195"/>
      <c r="V214" s="195"/>
      <c r="W214" s="195"/>
      <c r="X214" s="195"/>
      <c r="Y214" s="195"/>
      <c r="Z214" s="195"/>
      <c r="AA214" s="195"/>
      <c r="AB214" s="195"/>
      <c r="AC214" s="195"/>
      <c r="AD214" s="195"/>
      <c r="AE214" s="228"/>
      <c r="AF214" s="228"/>
      <c r="AG214" s="228"/>
      <c r="AH214" s="195"/>
    </row>
    <row r="215" spans="1:34" ht="15.75" customHeight="1" x14ac:dyDescent="0.2">
      <c r="A215" s="195"/>
      <c r="B215" s="195"/>
      <c r="C215" s="195"/>
      <c r="D215" s="195"/>
      <c r="E215" s="195"/>
      <c r="F215" s="195"/>
      <c r="G215" s="195"/>
      <c r="H215" s="195"/>
      <c r="I215" s="195"/>
      <c r="J215" s="195"/>
      <c r="K215" s="195"/>
      <c r="L215" s="195"/>
      <c r="M215" s="195"/>
      <c r="N215" s="195"/>
      <c r="O215" s="195"/>
      <c r="P215" s="195"/>
      <c r="Q215" s="195"/>
      <c r="R215" s="195"/>
      <c r="S215" s="195"/>
      <c r="T215" s="195"/>
      <c r="U215" s="195"/>
      <c r="V215" s="195"/>
      <c r="W215" s="195"/>
      <c r="X215" s="195"/>
      <c r="Y215" s="195"/>
      <c r="Z215" s="195"/>
      <c r="AA215" s="195"/>
      <c r="AB215" s="195"/>
      <c r="AC215" s="195"/>
      <c r="AD215" s="195"/>
      <c r="AE215" s="228"/>
      <c r="AF215" s="228"/>
      <c r="AG215" s="228"/>
      <c r="AH215" s="195"/>
    </row>
    <row r="216" spans="1:34" ht="15.75" customHeight="1" x14ac:dyDescent="0.2">
      <c r="A216" s="195"/>
      <c r="B216" s="195"/>
      <c r="C216" s="195"/>
      <c r="D216" s="195"/>
      <c r="E216" s="195"/>
      <c r="F216" s="195"/>
      <c r="G216" s="195"/>
      <c r="H216" s="195"/>
      <c r="I216" s="195"/>
      <c r="J216" s="195"/>
      <c r="K216" s="195"/>
      <c r="L216" s="195"/>
      <c r="M216" s="195"/>
      <c r="N216" s="195"/>
      <c r="O216" s="195"/>
      <c r="P216" s="195"/>
      <c r="Q216" s="195"/>
      <c r="R216" s="195"/>
      <c r="S216" s="195"/>
      <c r="T216" s="195"/>
      <c r="U216" s="195"/>
      <c r="V216" s="195"/>
      <c r="W216" s="195"/>
      <c r="X216" s="195"/>
      <c r="Y216" s="195"/>
      <c r="Z216" s="195"/>
      <c r="AA216" s="195"/>
      <c r="AB216" s="195"/>
      <c r="AC216" s="195"/>
      <c r="AD216" s="195"/>
      <c r="AE216" s="228"/>
      <c r="AF216" s="228"/>
      <c r="AG216" s="228"/>
      <c r="AH216" s="195"/>
    </row>
    <row r="217" spans="1:34" ht="15.75" customHeight="1" x14ac:dyDescent="0.2">
      <c r="A217" s="195"/>
      <c r="B217" s="195"/>
      <c r="C217" s="195"/>
      <c r="D217" s="195"/>
      <c r="E217" s="195"/>
      <c r="F217" s="195"/>
      <c r="G217" s="195"/>
      <c r="H217" s="195"/>
      <c r="I217" s="195"/>
      <c r="J217" s="195"/>
      <c r="K217" s="195"/>
      <c r="L217" s="195"/>
      <c r="M217" s="195"/>
      <c r="N217" s="195"/>
      <c r="O217" s="195"/>
      <c r="P217" s="195"/>
      <c r="Q217" s="195"/>
      <c r="R217" s="195"/>
      <c r="S217" s="195"/>
      <c r="T217" s="195"/>
      <c r="U217" s="195"/>
      <c r="V217" s="195"/>
      <c r="W217" s="195"/>
      <c r="X217" s="195"/>
      <c r="Y217" s="195"/>
      <c r="Z217" s="195"/>
      <c r="AA217" s="195"/>
      <c r="AB217" s="195"/>
      <c r="AC217" s="195"/>
      <c r="AD217" s="195"/>
      <c r="AE217" s="228"/>
      <c r="AF217" s="228"/>
      <c r="AG217" s="228"/>
      <c r="AH217" s="195"/>
    </row>
    <row r="218" spans="1:34" ht="15.75" customHeight="1" x14ac:dyDescent="0.2">
      <c r="A218" s="195"/>
      <c r="B218" s="195"/>
      <c r="C218" s="195"/>
      <c r="D218" s="195"/>
      <c r="E218" s="195"/>
      <c r="F218" s="195"/>
      <c r="G218" s="195"/>
      <c r="H218" s="195"/>
      <c r="I218" s="195"/>
      <c r="J218" s="195"/>
      <c r="K218" s="195"/>
      <c r="L218" s="195"/>
      <c r="M218" s="195"/>
      <c r="N218" s="195"/>
      <c r="O218" s="195"/>
      <c r="P218" s="195"/>
      <c r="Q218" s="195"/>
      <c r="R218" s="195"/>
      <c r="S218" s="195"/>
      <c r="T218" s="195"/>
      <c r="U218" s="195"/>
      <c r="V218" s="195"/>
      <c r="W218" s="195"/>
      <c r="X218" s="195"/>
      <c r="Y218" s="195"/>
      <c r="Z218" s="195"/>
      <c r="AA218" s="195"/>
      <c r="AB218" s="195"/>
      <c r="AC218" s="195"/>
      <c r="AD218" s="195"/>
      <c r="AE218" s="228"/>
      <c r="AF218" s="228"/>
      <c r="AG218" s="228"/>
      <c r="AH218" s="195"/>
    </row>
    <row r="219" spans="1:34" ht="15.75" customHeight="1" x14ac:dyDescent="0.2">
      <c r="A219" s="195"/>
      <c r="B219" s="195"/>
      <c r="C219" s="195"/>
      <c r="D219" s="195"/>
      <c r="E219" s="195"/>
      <c r="F219" s="195"/>
      <c r="G219" s="195"/>
      <c r="H219" s="195"/>
      <c r="I219" s="195"/>
      <c r="J219" s="195"/>
      <c r="K219" s="195"/>
      <c r="L219" s="195"/>
      <c r="M219" s="195"/>
      <c r="N219" s="195"/>
      <c r="O219" s="195"/>
      <c r="P219" s="195"/>
      <c r="Q219" s="195"/>
      <c r="R219" s="195"/>
      <c r="S219" s="195"/>
      <c r="T219" s="195"/>
      <c r="U219" s="195"/>
      <c r="V219" s="195"/>
      <c r="W219" s="195"/>
      <c r="X219" s="195"/>
      <c r="Y219" s="195"/>
      <c r="Z219" s="195"/>
      <c r="AA219" s="195"/>
      <c r="AB219" s="195"/>
      <c r="AC219" s="195"/>
      <c r="AD219" s="195"/>
      <c r="AE219" s="228"/>
      <c r="AF219" s="228"/>
      <c r="AG219" s="228"/>
      <c r="AH219" s="195"/>
    </row>
    <row r="220" spans="1:34" ht="15.75" customHeight="1" x14ac:dyDescent="0.2">
      <c r="A220" s="195"/>
      <c r="B220" s="195"/>
      <c r="C220" s="195"/>
      <c r="D220" s="195"/>
      <c r="E220" s="195"/>
      <c r="F220" s="195"/>
      <c r="G220" s="195"/>
      <c r="H220" s="195"/>
      <c r="I220" s="195"/>
      <c r="J220" s="195"/>
      <c r="K220" s="195"/>
      <c r="L220" s="195"/>
      <c r="M220" s="195"/>
      <c r="N220" s="195"/>
      <c r="O220" s="195"/>
      <c r="P220" s="195"/>
      <c r="Q220" s="195"/>
      <c r="R220" s="195"/>
      <c r="S220" s="195"/>
      <c r="T220" s="195"/>
      <c r="U220" s="195"/>
      <c r="V220" s="195"/>
      <c r="W220" s="195"/>
      <c r="X220" s="195"/>
      <c r="Y220" s="195"/>
      <c r="Z220" s="195"/>
      <c r="AA220" s="195"/>
      <c r="AB220" s="195"/>
      <c r="AC220" s="195"/>
      <c r="AD220" s="195"/>
      <c r="AE220" s="228"/>
      <c r="AF220" s="228"/>
      <c r="AG220" s="228"/>
      <c r="AH220" s="195"/>
    </row>
    <row r="221" spans="1:34" ht="15.75" customHeight="1" x14ac:dyDescent="0.2">
      <c r="A221" s="195"/>
      <c r="B221" s="195"/>
      <c r="C221" s="195"/>
      <c r="D221" s="195"/>
      <c r="E221" s="195"/>
      <c r="F221" s="195"/>
      <c r="G221" s="195"/>
      <c r="H221" s="195"/>
      <c r="I221" s="195"/>
      <c r="J221" s="195"/>
      <c r="K221" s="195"/>
      <c r="L221" s="195"/>
      <c r="M221" s="195"/>
      <c r="N221" s="195"/>
      <c r="O221" s="195"/>
      <c r="P221" s="195"/>
      <c r="Q221" s="195"/>
      <c r="R221" s="195"/>
      <c r="S221" s="195"/>
      <c r="T221" s="195"/>
      <c r="U221" s="195"/>
      <c r="V221" s="195"/>
      <c r="W221" s="195"/>
      <c r="X221" s="195"/>
      <c r="Y221" s="195"/>
      <c r="Z221" s="195"/>
      <c r="AA221" s="195"/>
      <c r="AB221" s="195"/>
      <c r="AC221" s="195"/>
      <c r="AD221" s="195"/>
      <c r="AE221" s="228"/>
      <c r="AF221" s="228"/>
      <c r="AG221" s="228"/>
      <c r="AH221" s="195"/>
    </row>
    <row r="222" spans="1:34" ht="15.75" customHeight="1" x14ac:dyDescent="0.2">
      <c r="A222" s="195"/>
      <c r="B222" s="195"/>
      <c r="C222" s="195"/>
      <c r="D222" s="195"/>
      <c r="E222" s="195"/>
      <c r="F222" s="195"/>
      <c r="G222" s="195"/>
      <c r="H222" s="195"/>
      <c r="I222" s="195"/>
      <c r="J222" s="195"/>
      <c r="K222" s="195"/>
      <c r="L222" s="195"/>
      <c r="M222" s="195"/>
      <c r="N222" s="195"/>
      <c r="O222" s="195"/>
      <c r="P222" s="195"/>
      <c r="Q222" s="195"/>
      <c r="R222" s="195"/>
      <c r="S222" s="195"/>
      <c r="T222" s="195"/>
      <c r="U222" s="195"/>
      <c r="V222" s="195"/>
      <c r="W222" s="195"/>
      <c r="X222" s="195"/>
      <c r="Y222" s="195"/>
      <c r="Z222" s="195"/>
      <c r="AA222" s="195"/>
      <c r="AB222" s="195"/>
      <c r="AC222" s="195"/>
      <c r="AD222" s="195"/>
      <c r="AE222" s="228"/>
      <c r="AF222" s="228"/>
      <c r="AG222" s="228"/>
      <c r="AH222" s="195"/>
    </row>
    <row r="223" spans="1:34" ht="15.75" customHeight="1" x14ac:dyDescent="0.2">
      <c r="A223" s="195"/>
      <c r="B223" s="195"/>
      <c r="C223" s="195"/>
      <c r="D223" s="195"/>
      <c r="E223" s="195"/>
      <c r="F223" s="195"/>
      <c r="G223" s="195"/>
      <c r="H223" s="195"/>
      <c r="I223" s="195"/>
      <c r="J223" s="195"/>
      <c r="K223" s="195"/>
      <c r="L223" s="195"/>
      <c r="M223" s="195"/>
      <c r="N223" s="195"/>
      <c r="O223" s="195"/>
      <c r="P223" s="195"/>
      <c r="Q223" s="195"/>
      <c r="R223" s="195"/>
      <c r="S223" s="195"/>
      <c r="T223" s="195"/>
      <c r="U223" s="195"/>
      <c r="V223" s="195"/>
      <c r="W223" s="195"/>
      <c r="X223" s="195"/>
      <c r="Y223" s="195"/>
      <c r="Z223" s="195"/>
      <c r="AA223" s="195"/>
      <c r="AB223" s="195"/>
      <c r="AC223" s="195"/>
      <c r="AD223" s="195"/>
      <c r="AE223" s="228"/>
      <c r="AF223" s="228"/>
      <c r="AG223" s="228"/>
      <c r="AH223" s="195"/>
    </row>
    <row r="224" spans="1:34" ht="15.75" customHeight="1" x14ac:dyDescent="0.2">
      <c r="A224" s="195"/>
      <c r="B224" s="195"/>
      <c r="C224" s="195"/>
      <c r="D224" s="195"/>
      <c r="E224" s="195"/>
      <c r="F224" s="195"/>
      <c r="G224" s="195"/>
      <c r="H224" s="195"/>
      <c r="I224" s="195"/>
      <c r="J224" s="195"/>
      <c r="K224" s="195"/>
      <c r="L224" s="195"/>
      <c r="M224" s="195"/>
      <c r="N224" s="195"/>
      <c r="O224" s="195"/>
      <c r="P224" s="195"/>
      <c r="Q224" s="195"/>
      <c r="R224" s="195"/>
      <c r="S224" s="195"/>
      <c r="T224" s="195"/>
      <c r="U224" s="195"/>
      <c r="V224" s="195"/>
      <c r="W224" s="195"/>
      <c r="X224" s="195"/>
      <c r="Y224" s="195"/>
      <c r="Z224" s="195"/>
      <c r="AA224" s="195"/>
      <c r="AB224" s="195"/>
      <c r="AC224" s="195"/>
      <c r="AD224" s="195"/>
      <c r="AE224" s="228"/>
      <c r="AF224" s="228"/>
      <c r="AG224" s="228"/>
      <c r="AH224" s="195"/>
    </row>
    <row r="225" spans="1:34" ht="15.75" customHeight="1" x14ac:dyDescent="0.2">
      <c r="A225" s="195"/>
      <c r="B225" s="195"/>
      <c r="C225" s="195"/>
      <c r="D225" s="195"/>
      <c r="E225" s="195"/>
      <c r="F225" s="195"/>
      <c r="G225" s="195"/>
      <c r="H225" s="195"/>
      <c r="I225" s="195"/>
      <c r="J225" s="195"/>
      <c r="K225" s="195"/>
      <c r="L225" s="195"/>
      <c r="M225" s="195"/>
      <c r="N225" s="195"/>
      <c r="O225" s="195"/>
      <c r="P225" s="195"/>
      <c r="Q225" s="195"/>
      <c r="R225" s="195"/>
      <c r="S225" s="195"/>
      <c r="T225" s="195"/>
      <c r="U225" s="195"/>
      <c r="V225" s="195"/>
      <c r="W225" s="195"/>
      <c r="X225" s="195"/>
      <c r="Y225" s="195"/>
      <c r="Z225" s="195"/>
      <c r="AA225" s="195"/>
      <c r="AB225" s="195"/>
      <c r="AC225" s="195"/>
      <c r="AD225" s="195"/>
      <c r="AE225" s="228"/>
      <c r="AF225" s="228"/>
      <c r="AG225" s="228"/>
      <c r="AH225" s="195"/>
    </row>
    <row r="226" spans="1:34" ht="15.75" customHeight="1" x14ac:dyDescent="0.2">
      <c r="A226" s="195"/>
      <c r="B226" s="195"/>
      <c r="C226" s="195"/>
      <c r="D226" s="195"/>
      <c r="E226" s="195"/>
      <c r="F226" s="195"/>
      <c r="G226" s="195"/>
      <c r="H226" s="195"/>
      <c r="I226" s="195"/>
      <c r="J226" s="195"/>
      <c r="K226" s="195"/>
      <c r="L226" s="195"/>
      <c r="M226" s="195"/>
      <c r="N226" s="195"/>
      <c r="O226" s="195"/>
      <c r="P226" s="195"/>
      <c r="Q226" s="195"/>
      <c r="R226" s="195"/>
      <c r="S226" s="195"/>
      <c r="T226" s="195"/>
      <c r="U226" s="195"/>
      <c r="V226" s="195"/>
      <c r="W226" s="195"/>
      <c r="X226" s="195"/>
      <c r="Y226" s="195"/>
      <c r="Z226" s="195"/>
      <c r="AA226" s="195"/>
      <c r="AB226" s="195"/>
      <c r="AC226" s="195"/>
      <c r="AD226" s="195"/>
      <c r="AE226" s="228"/>
      <c r="AF226" s="228"/>
      <c r="AG226" s="228"/>
      <c r="AH226" s="195"/>
    </row>
    <row r="227" spans="1:34" ht="15.75" customHeight="1" x14ac:dyDescent="0.2">
      <c r="A227" s="195"/>
      <c r="B227" s="195"/>
      <c r="C227" s="195"/>
      <c r="D227" s="195"/>
      <c r="E227" s="195"/>
      <c r="F227" s="195"/>
      <c r="G227" s="195"/>
      <c r="H227" s="195"/>
      <c r="I227" s="195"/>
      <c r="J227" s="195"/>
      <c r="K227" s="195"/>
      <c r="L227" s="195"/>
      <c r="M227" s="195"/>
      <c r="N227" s="195"/>
      <c r="O227" s="195"/>
      <c r="P227" s="195"/>
      <c r="Q227" s="195"/>
      <c r="R227" s="195"/>
      <c r="S227" s="195"/>
      <c r="T227" s="195"/>
      <c r="U227" s="195"/>
      <c r="V227" s="195"/>
      <c r="W227" s="195"/>
      <c r="X227" s="195"/>
      <c r="Y227" s="195"/>
      <c r="Z227" s="195"/>
      <c r="AA227" s="195"/>
      <c r="AB227" s="195"/>
      <c r="AC227" s="195"/>
      <c r="AD227" s="195"/>
      <c r="AE227" s="228"/>
      <c r="AF227" s="228"/>
      <c r="AG227" s="228"/>
      <c r="AH227" s="195"/>
    </row>
    <row r="228" spans="1:34" ht="15.75" customHeight="1" x14ac:dyDescent="0.2">
      <c r="A228" s="195"/>
      <c r="B228" s="195"/>
      <c r="C228" s="195"/>
      <c r="D228" s="195"/>
      <c r="E228" s="195"/>
      <c r="F228" s="195"/>
      <c r="G228" s="195"/>
      <c r="H228" s="195"/>
      <c r="I228" s="195"/>
      <c r="J228" s="195"/>
      <c r="K228" s="195"/>
      <c r="L228" s="195"/>
      <c r="M228" s="195"/>
      <c r="N228" s="195"/>
      <c r="O228" s="195"/>
      <c r="P228" s="195"/>
      <c r="Q228" s="195"/>
      <c r="R228" s="195"/>
      <c r="S228" s="195"/>
      <c r="T228" s="195"/>
      <c r="U228" s="195"/>
      <c r="V228" s="195"/>
      <c r="W228" s="195"/>
      <c r="X228" s="195"/>
      <c r="Y228" s="195"/>
      <c r="Z228" s="195"/>
      <c r="AA228" s="195"/>
      <c r="AB228" s="195"/>
      <c r="AC228" s="195"/>
      <c r="AD228" s="195"/>
      <c r="AE228" s="228"/>
      <c r="AF228" s="228"/>
      <c r="AG228" s="228"/>
      <c r="AH228" s="195"/>
    </row>
    <row r="229" spans="1:34" ht="15.75" customHeight="1" x14ac:dyDescent="0.2">
      <c r="A229" s="195"/>
      <c r="B229" s="195"/>
      <c r="C229" s="195"/>
      <c r="D229" s="195"/>
      <c r="E229" s="195"/>
      <c r="F229" s="195"/>
      <c r="G229" s="195"/>
      <c r="H229" s="195"/>
      <c r="I229" s="195"/>
      <c r="J229" s="195"/>
      <c r="K229" s="195"/>
      <c r="L229" s="195"/>
      <c r="M229" s="195"/>
      <c r="N229" s="195"/>
      <c r="O229" s="195"/>
      <c r="P229" s="195"/>
      <c r="Q229" s="195"/>
      <c r="R229" s="195"/>
      <c r="S229" s="195"/>
      <c r="T229" s="195"/>
      <c r="U229" s="195"/>
      <c r="V229" s="195"/>
      <c r="W229" s="195"/>
      <c r="X229" s="195"/>
      <c r="Y229" s="195"/>
      <c r="Z229" s="195"/>
      <c r="AA229" s="195"/>
      <c r="AB229" s="195"/>
      <c r="AC229" s="195"/>
      <c r="AD229" s="195"/>
      <c r="AE229" s="228"/>
      <c r="AF229" s="228"/>
      <c r="AG229" s="228"/>
      <c r="AH229" s="195"/>
    </row>
    <row r="230" spans="1:34" ht="15.75" customHeight="1" x14ac:dyDescent="0.2">
      <c r="A230" s="195"/>
      <c r="B230" s="195"/>
      <c r="C230" s="195"/>
      <c r="D230" s="195"/>
      <c r="E230" s="195"/>
      <c r="F230" s="195"/>
      <c r="G230" s="195"/>
      <c r="H230" s="195"/>
      <c r="I230" s="195"/>
      <c r="J230" s="195"/>
      <c r="K230" s="195"/>
      <c r="L230" s="195"/>
      <c r="M230" s="195"/>
      <c r="N230" s="195"/>
      <c r="O230" s="195"/>
      <c r="P230" s="195"/>
      <c r="Q230" s="195"/>
      <c r="R230" s="195"/>
      <c r="S230" s="195"/>
      <c r="T230" s="195"/>
      <c r="U230" s="195"/>
      <c r="V230" s="195"/>
      <c r="W230" s="195"/>
      <c r="X230" s="195"/>
      <c r="Y230" s="195"/>
      <c r="Z230" s="195"/>
      <c r="AA230" s="195"/>
      <c r="AB230" s="195"/>
      <c r="AC230" s="195"/>
      <c r="AD230" s="195"/>
      <c r="AE230" s="228"/>
      <c r="AF230" s="228"/>
      <c r="AG230" s="228"/>
      <c r="AH230" s="195"/>
    </row>
    <row r="231" spans="1:34" ht="15.75" customHeight="1" x14ac:dyDescent="0.2">
      <c r="A231" s="195"/>
      <c r="B231" s="195"/>
      <c r="C231" s="195"/>
      <c r="D231" s="195"/>
      <c r="E231" s="195"/>
      <c r="F231" s="195"/>
      <c r="G231" s="195"/>
      <c r="H231" s="195"/>
      <c r="I231" s="195"/>
      <c r="J231" s="195"/>
      <c r="K231" s="195"/>
      <c r="L231" s="195"/>
      <c r="M231" s="195"/>
      <c r="N231" s="195"/>
      <c r="O231" s="195"/>
      <c r="P231" s="195"/>
      <c r="Q231" s="195"/>
      <c r="R231" s="195"/>
      <c r="S231" s="195"/>
      <c r="T231" s="195"/>
      <c r="U231" s="195"/>
      <c r="V231" s="195"/>
      <c r="W231" s="195"/>
      <c r="X231" s="195"/>
      <c r="Y231" s="195"/>
      <c r="Z231" s="195"/>
      <c r="AA231" s="195"/>
      <c r="AB231" s="195"/>
      <c r="AC231" s="195"/>
      <c r="AD231" s="195"/>
      <c r="AE231" s="228"/>
      <c r="AF231" s="228"/>
      <c r="AG231" s="228"/>
      <c r="AH231" s="195"/>
    </row>
    <row r="232" spans="1:34" ht="15.75" customHeight="1" x14ac:dyDescent="0.2">
      <c r="A232" s="195"/>
      <c r="B232" s="195"/>
      <c r="C232" s="195"/>
      <c r="D232" s="195"/>
      <c r="E232" s="195"/>
      <c r="F232" s="195"/>
      <c r="G232" s="195"/>
      <c r="H232" s="195"/>
      <c r="I232" s="195"/>
      <c r="J232" s="195"/>
      <c r="K232" s="195"/>
      <c r="L232" s="195"/>
      <c r="M232" s="195"/>
      <c r="N232" s="195"/>
      <c r="O232" s="195"/>
      <c r="P232" s="195"/>
      <c r="Q232" s="195"/>
      <c r="R232" s="195"/>
      <c r="S232" s="195"/>
      <c r="T232" s="195"/>
      <c r="U232" s="195"/>
      <c r="V232" s="195"/>
      <c r="W232" s="195"/>
      <c r="X232" s="195"/>
      <c r="Y232" s="195"/>
      <c r="Z232" s="195"/>
      <c r="AA232" s="195"/>
      <c r="AB232" s="195"/>
      <c r="AC232" s="195"/>
      <c r="AD232" s="195"/>
      <c r="AE232" s="228"/>
      <c r="AF232" s="228"/>
      <c r="AG232" s="228"/>
      <c r="AH232" s="195"/>
    </row>
    <row r="233" spans="1:34" ht="15.75" customHeight="1" x14ac:dyDescent="0.2">
      <c r="A233" s="195"/>
      <c r="B233" s="195"/>
      <c r="C233" s="195"/>
      <c r="D233" s="195"/>
      <c r="E233" s="195"/>
      <c r="F233" s="195"/>
      <c r="G233" s="195"/>
      <c r="H233" s="195"/>
      <c r="I233" s="195"/>
      <c r="J233" s="195"/>
      <c r="K233" s="195"/>
      <c r="L233" s="195"/>
      <c r="M233" s="195"/>
      <c r="N233" s="195"/>
      <c r="O233" s="195"/>
      <c r="P233" s="195"/>
      <c r="Q233" s="195"/>
      <c r="R233" s="195"/>
      <c r="S233" s="195"/>
      <c r="T233" s="195"/>
      <c r="U233" s="195"/>
      <c r="V233" s="195"/>
      <c r="W233" s="195"/>
      <c r="X233" s="195"/>
      <c r="Y233" s="195"/>
      <c r="Z233" s="195"/>
      <c r="AA233" s="195"/>
      <c r="AB233" s="195"/>
      <c r="AC233" s="195"/>
      <c r="AD233" s="195"/>
      <c r="AE233" s="228"/>
      <c r="AF233" s="228"/>
      <c r="AG233" s="228"/>
      <c r="AH233" s="195"/>
    </row>
    <row r="234" spans="1:34" ht="15.75" customHeight="1" x14ac:dyDescent="0.2">
      <c r="A234" s="195"/>
      <c r="B234" s="195"/>
      <c r="C234" s="195"/>
      <c r="D234" s="195"/>
      <c r="E234" s="195"/>
      <c r="F234" s="195"/>
      <c r="G234" s="195"/>
      <c r="H234" s="195"/>
      <c r="I234" s="195"/>
      <c r="J234" s="195"/>
      <c r="K234" s="195"/>
      <c r="L234" s="195"/>
      <c r="M234" s="195"/>
      <c r="N234" s="195"/>
      <c r="O234" s="195"/>
      <c r="P234" s="195"/>
      <c r="Q234" s="195"/>
      <c r="R234" s="195"/>
      <c r="S234" s="195"/>
      <c r="T234" s="195"/>
      <c r="U234" s="195"/>
      <c r="V234" s="195"/>
      <c r="W234" s="195"/>
      <c r="X234" s="195"/>
      <c r="Y234" s="195"/>
      <c r="Z234" s="195"/>
      <c r="AA234" s="195"/>
      <c r="AB234" s="195"/>
      <c r="AC234" s="195"/>
      <c r="AD234" s="195"/>
      <c r="AE234" s="228"/>
      <c r="AF234" s="228"/>
      <c r="AG234" s="228"/>
      <c r="AH234" s="195"/>
    </row>
    <row r="235" spans="1:34" ht="15.75" customHeight="1" x14ac:dyDescent="0.2">
      <c r="AE235" s="228"/>
      <c r="AF235" s="228"/>
      <c r="AG235" s="228"/>
    </row>
    <row r="236" spans="1:34" ht="15.75" customHeight="1" x14ac:dyDescent="0.2">
      <c r="AE236" s="228"/>
      <c r="AF236" s="228"/>
      <c r="AG236" s="228"/>
    </row>
    <row r="237" spans="1:34" ht="15.75" customHeight="1" x14ac:dyDescent="0.2">
      <c r="AE237" s="228"/>
      <c r="AF237" s="228"/>
      <c r="AG237" s="228"/>
    </row>
    <row r="238" spans="1:34" ht="15.75" customHeight="1" x14ac:dyDescent="0.2">
      <c r="AE238" s="228"/>
      <c r="AF238" s="228"/>
      <c r="AG238" s="228"/>
    </row>
    <row r="239" spans="1:34" ht="15.75" customHeight="1" x14ac:dyDescent="0.2">
      <c r="AE239" s="228"/>
      <c r="AF239" s="228"/>
      <c r="AG239" s="228"/>
    </row>
    <row r="240" spans="1:34" ht="15.75" customHeight="1" x14ac:dyDescent="0.2">
      <c r="AE240" s="228"/>
      <c r="AF240" s="228"/>
      <c r="AG240" s="228"/>
    </row>
    <row r="241" spans="31:33" ht="15.75" customHeight="1" x14ac:dyDescent="0.2">
      <c r="AE241" s="228"/>
      <c r="AF241" s="228"/>
      <c r="AG241" s="228"/>
    </row>
    <row r="242" spans="31:33" ht="15.75" customHeight="1" x14ac:dyDescent="0.2">
      <c r="AE242" s="228"/>
      <c r="AF242" s="228"/>
      <c r="AG242" s="228"/>
    </row>
    <row r="243" spans="31:33" ht="15.75" customHeight="1" x14ac:dyDescent="0.2">
      <c r="AE243" s="228"/>
      <c r="AF243" s="228"/>
      <c r="AG243" s="228"/>
    </row>
    <row r="244" spans="31:33" ht="15.75" customHeight="1" x14ac:dyDescent="0.2">
      <c r="AE244" s="228"/>
      <c r="AF244" s="228"/>
      <c r="AG244" s="228"/>
    </row>
    <row r="245" spans="31:33" ht="15.75" customHeight="1" x14ac:dyDescent="0.2">
      <c r="AE245" s="228"/>
      <c r="AF245" s="228"/>
      <c r="AG245" s="228"/>
    </row>
    <row r="246" spans="31:33" ht="15.75" customHeight="1" x14ac:dyDescent="0.2">
      <c r="AE246" s="228"/>
      <c r="AF246" s="228"/>
      <c r="AG246" s="228"/>
    </row>
    <row r="247" spans="31:33" ht="15.75" customHeight="1" x14ac:dyDescent="0.2">
      <c r="AE247" s="228"/>
      <c r="AF247" s="228"/>
      <c r="AG247" s="228"/>
    </row>
    <row r="248" spans="31:33" ht="15.75" customHeight="1" x14ac:dyDescent="0.2">
      <c r="AE248" s="228"/>
      <c r="AF248" s="228"/>
      <c r="AG248" s="228"/>
    </row>
    <row r="249" spans="31:33" ht="15.75" customHeight="1" x14ac:dyDescent="0.2">
      <c r="AE249" s="228"/>
      <c r="AF249" s="228"/>
      <c r="AG249" s="228"/>
    </row>
    <row r="250" spans="31:33" ht="15.75" customHeight="1" x14ac:dyDescent="0.2">
      <c r="AE250" s="228"/>
      <c r="AF250" s="228"/>
      <c r="AG250" s="228"/>
    </row>
    <row r="251" spans="31:33" ht="15.75" customHeight="1" x14ac:dyDescent="0.2">
      <c r="AE251" s="228"/>
      <c r="AF251" s="228"/>
      <c r="AG251" s="228"/>
    </row>
    <row r="252" spans="31:33" ht="15.75" customHeight="1" x14ac:dyDescent="0.2">
      <c r="AE252" s="228"/>
      <c r="AF252" s="228"/>
      <c r="AG252" s="228"/>
    </row>
    <row r="253" spans="31:33" ht="15.75" customHeight="1" x14ac:dyDescent="0.2">
      <c r="AE253" s="228"/>
      <c r="AF253" s="228"/>
      <c r="AG253" s="228"/>
    </row>
    <row r="254" spans="31:33" ht="15.75" customHeight="1" x14ac:dyDescent="0.2">
      <c r="AE254" s="228"/>
      <c r="AF254" s="228"/>
      <c r="AG254" s="228"/>
    </row>
    <row r="255" spans="31:33" ht="15.75" customHeight="1" x14ac:dyDescent="0.2">
      <c r="AE255" s="228"/>
      <c r="AF255" s="228"/>
      <c r="AG255" s="228"/>
    </row>
    <row r="256" spans="31:33" ht="15.75" customHeight="1" x14ac:dyDescent="0.2">
      <c r="AE256" s="228"/>
      <c r="AF256" s="228"/>
      <c r="AG256" s="228"/>
    </row>
    <row r="257" spans="31:33" ht="15.75" customHeight="1" x14ac:dyDescent="0.2">
      <c r="AE257" s="228"/>
      <c r="AF257" s="228"/>
      <c r="AG257" s="228"/>
    </row>
    <row r="258" spans="31:33" ht="15.75" customHeight="1" x14ac:dyDescent="0.2">
      <c r="AE258" s="228"/>
      <c r="AF258" s="228"/>
      <c r="AG258" s="228"/>
    </row>
    <row r="259" spans="31:33" ht="15.75" customHeight="1" x14ac:dyDescent="0.2">
      <c r="AE259" s="228"/>
      <c r="AF259" s="228"/>
      <c r="AG259" s="228"/>
    </row>
    <row r="260" spans="31:33" ht="15.75" customHeight="1" x14ac:dyDescent="0.2">
      <c r="AE260" s="228"/>
      <c r="AF260" s="228"/>
      <c r="AG260" s="228"/>
    </row>
    <row r="261" spans="31:33" ht="15.75" customHeight="1" x14ac:dyDescent="0.2">
      <c r="AE261" s="228"/>
      <c r="AF261" s="228"/>
      <c r="AG261" s="228"/>
    </row>
    <row r="262" spans="31:33" ht="15.75" customHeight="1" x14ac:dyDescent="0.2">
      <c r="AE262" s="228"/>
      <c r="AF262" s="228"/>
      <c r="AG262" s="228"/>
    </row>
    <row r="263" spans="31:33" ht="15.75" customHeight="1" x14ac:dyDescent="0.2">
      <c r="AE263" s="228"/>
      <c r="AF263" s="228"/>
      <c r="AG263" s="228"/>
    </row>
    <row r="264" spans="31:33" ht="15.75" customHeight="1" x14ac:dyDescent="0.2">
      <c r="AE264" s="228"/>
      <c r="AF264" s="228"/>
      <c r="AG264" s="228"/>
    </row>
    <row r="265" spans="31:33" ht="15.75" customHeight="1" x14ac:dyDescent="0.2">
      <c r="AE265" s="228"/>
      <c r="AF265" s="228"/>
      <c r="AG265" s="228"/>
    </row>
    <row r="266" spans="31:33" ht="15.75" customHeight="1" x14ac:dyDescent="0.2">
      <c r="AE266" s="228"/>
      <c r="AF266" s="228"/>
      <c r="AG266" s="228"/>
    </row>
    <row r="267" spans="31:33" ht="15.75" customHeight="1" x14ac:dyDescent="0.2">
      <c r="AE267" s="228"/>
      <c r="AF267" s="228"/>
      <c r="AG267" s="228"/>
    </row>
    <row r="268" spans="31:33" ht="15.75" customHeight="1" x14ac:dyDescent="0.2">
      <c r="AE268" s="228"/>
      <c r="AF268" s="228"/>
      <c r="AG268" s="228"/>
    </row>
    <row r="269" spans="31:33" ht="15.75" customHeight="1" x14ac:dyDescent="0.2">
      <c r="AE269" s="228"/>
      <c r="AF269" s="228"/>
      <c r="AG269" s="228"/>
    </row>
    <row r="270" spans="31:33" ht="15.75" customHeight="1" x14ac:dyDescent="0.2">
      <c r="AE270" s="228"/>
      <c r="AF270" s="228"/>
      <c r="AG270" s="228"/>
    </row>
    <row r="271" spans="31:33" ht="15.75" customHeight="1" x14ac:dyDescent="0.2">
      <c r="AE271" s="228"/>
      <c r="AF271" s="228"/>
      <c r="AG271" s="228"/>
    </row>
    <row r="272" spans="31:33" ht="15.75" customHeight="1" x14ac:dyDescent="0.2">
      <c r="AE272" s="228"/>
      <c r="AF272" s="228"/>
      <c r="AG272" s="228"/>
    </row>
    <row r="273" spans="31:33" ht="15.75" customHeight="1" x14ac:dyDescent="0.2">
      <c r="AE273" s="228"/>
      <c r="AF273" s="228"/>
      <c r="AG273" s="228"/>
    </row>
    <row r="274" spans="31:33" ht="15.75" customHeight="1" x14ac:dyDescent="0.2">
      <c r="AE274" s="228"/>
      <c r="AF274" s="228"/>
      <c r="AG274" s="228"/>
    </row>
    <row r="275" spans="31:33" ht="15.75" customHeight="1" x14ac:dyDescent="0.2">
      <c r="AE275" s="228"/>
      <c r="AF275" s="228"/>
      <c r="AG275" s="228"/>
    </row>
    <row r="276" spans="31:33" ht="15.75" customHeight="1" x14ac:dyDescent="0.2">
      <c r="AE276" s="228"/>
      <c r="AF276" s="228"/>
      <c r="AG276" s="228"/>
    </row>
    <row r="277" spans="31:33" ht="15.75" customHeight="1" x14ac:dyDescent="0.2">
      <c r="AE277" s="228"/>
      <c r="AF277" s="228"/>
      <c r="AG277" s="228"/>
    </row>
    <row r="278" spans="31:33" ht="15.75" customHeight="1" x14ac:dyDescent="0.2">
      <c r="AE278" s="228"/>
      <c r="AF278" s="228"/>
      <c r="AG278" s="228"/>
    </row>
    <row r="279" spans="31:33" ht="15.75" customHeight="1" x14ac:dyDescent="0.2">
      <c r="AE279" s="228"/>
      <c r="AF279" s="228"/>
      <c r="AG279" s="228"/>
    </row>
    <row r="280" spans="31:33" ht="15.75" customHeight="1" x14ac:dyDescent="0.2">
      <c r="AE280" s="228"/>
      <c r="AF280" s="228"/>
      <c r="AG280" s="228"/>
    </row>
    <row r="281" spans="31:33" ht="15.75" customHeight="1" x14ac:dyDescent="0.2">
      <c r="AE281" s="228"/>
      <c r="AF281" s="228"/>
      <c r="AG281" s="228"/>
    </row>
    <row r="282" spans="31:33" ht="15.75" customHeight="1" x14ac:dyDescent="0.2">
      <c r="AE282" s="228"/>
      <c r="AF282" s="228"/>
      <c r="AG282" s="228"/>
    </row>
    <row r="283" spans="31:33" ht="15.75" customHeight="1" x14ac:dyDescent="0.2">
      <c r="AE283" s="228"/>
      <c r="AF283" s="228"/>
      <c r="AG283" s="228"/>
    </row>
    <row r="284" spans="31:33" ht="15.75" customHeight="1" x14ac:dyDescent="0.2">
      <c r="AE284" s="228"/>
      <c r="AF284" s="228"/>
      <c r="AG284" s="228"/>
    </row>
    <row r="285" spans="31:33" ht="15.75" customHeight="1" x14ac:dyDescent="0.2">
      <c r="AE285" s="228"/>
      <c r="AF285" s="228"/>
      <c r="AG285" s="228"/>
    </row>
    <row r="286" spans="31:33" ht="15.75" customHeight="1" x14ac:dyDescent="0.2">
      <c r="AE286" s="228"/>
      <c r="AF286" s="228"/>
      <c r="AG286" s="228"/>
    </row>
    <row r="287" spans="31:33" ht="15.75" customHeight="1" x14ac:dyDescent="0.2">
      <c r="AE287" s="228"/>
      <c r="AF287" s="228"/>
      <c r="AG287" s="228"/>
    </row>
    <row r="288" spans="31:33" ht="15.75" customHeight="1" x14ac:dyDescent="0.2">
      <c r="AE288" s="228"/>
      <c r="AF288" s="228"/>
      <c r="AG288" s="228"/>
    </row>
    <row r="289" spans="31:33" ht="15.75" customHeight="1" x14ac:dyDescent="0.2">
      <c r="AE289" s="228"/>
      <c r="AF289" s="228"/>
      <c r="AG289" s="228"/>
    </row>
    <row r="290" spans="31:33" ht="15.75" customHeight="1" x14ac:dyDescent="0.2">
      <c r="AE290" s="228"/>
      <c r="AF290" s="228"/>
      <c r="AG290" s="228"/>
    </row>
    <row r="291" spans="31:33" ht="15.75" customHeight="1" x14ac:dyDescent="0.2">
      <c r="AE291" s="228"/>
      <c r="AF291" s="228"/>
      <c r="AG291" s="228"/>
    </row>
    <row r="292" spans="31:33" ht="15.75" customHeight="1" x14ac:dyDescent="0.2">
      <c r="AE292" s="228"/>
      <c r="AF292" s="228"/>
      <c r="AG292" s="228"/>
    </row>
    <row r="293" spans="31:33" ht="15.75" customHeight="1" x14ac:dyDescent="0.2">
      <c r="AE293" s="228"/>
      <c r="AF293" s="228"/>
      <c r="AG293" s="228"/>
    </row>
    <row r="294" spans="31:33" ht="15.75" customHeight="1" x14ac:dyDescent="0.2">
      <c r="AE294" s="228"/>
      <c r="AF294" s="228"/>
      <c r="AG294" s="228"/>
    </row>
    <row r="295" spans="31:33" ht="15.75" customHeight="1" x14ac:dyDescent="0.2">
      <c r="AE295" s="228"/>
      <c r="AF295" s="228"/>
      <c r="AG295" s="228"/>
    </row>
    <row r="296" spans="31:33" ht="15.75" customHeight="1" x14ac:dyDescent="0.2">
      <c r="AE296" s="228"/>
      <c r="AF296" s="228"/>
      <c r="AG296" s="228"/>
    </row>
    <row r="297" spans="31:33" ht="15.75" customHeight="1" x14ac:dyDescent="0.2">
      <c r="AE297" s="228"/>
      <c r="AF297" s="228"/>
      <c r="AG297" s="228"/>
    </row>
    <row r="298" spans="31:33" ht="15.75" customHeight="1" x14ac:dyDescent="0.2">
      <c r="AE298" s="228"/>
      <c r="AF298" s="228"/>
      <c r="AG298" s="228"/>
    </row>
    <row r="299" spans="31:33" ht="15.75" customHeight="1" x14ac:dyDescent="0.2">
      <c r="AE299" s="228"/>
      <c r="AF299" s="228"/>
      <c r="AG299" s="228"/>
    </row>
    <row r="300" spans="31:33" ht="15.75" customHeight="1" x14ac:dyDescent="0.2">
      <c r="AE300" s="228"/>
      <c r="AF300" s="228"/>
      <c r="AG300" s="228"/>
    </row>
    <row r="301" spans="31:33" ht="15.75" customHeight="1" x14ac:dyDescent="0.2">
      <c r="AE301" s="228"/>
      <c r="AF301" s="228"/>
      <c r="AG301" s="228"/>
    </row>
    <row r="302" spans="31:33" ht="15.75" customHeight="1" x14ac:dyDescent="0.2">
      <c r="AE302" s="228"/>
      <c r="AF302" s="228"/>
      <c r="AG302" s="228"/>
    </row>
    <row r="303" spans="31:33" ht="15.75" customHeight="1" x14ac:dyDescent="0.2">
      <c r="AE303" s="228"/>
      <c r="AF303" s="228"/>
      <c r="AG303" s="228"/>
    </row>
    <row r="304" spans="31:33" ht="15.75" customHeight="1" x14ac:dyDescent="0.2">
      <c r="AE304" s="228"/>
      <c r="AF304" s="228"/>
      <c r="AG304" s="228"/>
    </row>
    <row r="305" spans="31:33" ht="15.75" customHeight="1" x14ac:dyDescent="0.2">
      <c r="AE305" s="228"/>
      <c r="AF305" s="228"/>
      <c r="AG305" s="228"/>
    </row>
    <row r="306" spans="31:33" ht="15.75" customHeight="1" x14ac:dyDescent="0.2">
      <c r="AE306" s="228"/>
      <c r="AF306" s="228"/>
      <c r="AG306" s="228"/>
    </row>
    <row r="307" spans="31:33" ht="15.75" customHeight="1" x14ac:dyDescent="0.2">
      <c r="AE307" s="228"/>
      <c r="AF307" s="228"/>
      <c r="AG307" s="228"/>
    </row>
    <row r="308" spans="31:33" ht="15.75" customHeight="1" x14ac:dyDescent="0.2">
      <c r="AE308" s="228"/>
      <c r="AF308" s="228"/>
      <c r="AG308" s="228"/>
    </row>
    <row r="309" spans="31:33" ht="15.75" customHeight="1" x14ac:dyDescent="0.2">
      <c r="AE309" s="228"/>
      <c r="AF309" s="228"/>
      <c r="AG309" s="228"/>
    </row>
    <row r="310" spans="31:33" ht="15.75" customHeight="1" x14ac:dyDescent="0.2">
      <c r="AE310" s="228"/>
      <c r="AF310" s="228"/>
      <c r="AG310" s="228"/>
    </row>
    <row r="311" spans="31:33" ht="15.75" customHeight="1" x14ac:dyDescent="0.2">
      <c r="AE311" s="228"/>
      <c r="AF311" s="228"/>
      <c r="AG311" s="228"/>
    </row>
    <row r="312" spans="31:33" ht="15.75" customHeight="1" x14ac:dyDescent="0.2">
      <c r="AE312" s="228"/>
      <c r="AF312" s="228"/>
      <c r="AG312" s="228"/>
    </row>
    <row r="313" spans="31:33" ht="15.75" customHeight="1" x14ac:dyDescent="0.2">
      <c r="AE313" s="228"/>
      <c r="AF313" s="228"/>
      <c r="AG313" s="228"/>
    </row>
    <row r="314" spans="31:33" ht="15.75" customHeight="1" x14ac:dyDescent="0.2">
      <c r="AE314" s="228"/>
      <c r="AF314" s="228"/>
      <c r="AG314" s="228"/>
    </row>
    <row r="315" spans="31:33" ht="15.75" customHeight="1" x14ac:dyDescent="0.2">
      <c r="AE315" s="228"/>
      <c r="AF315" s="228"/>
      <c r="AG315" s="228"/>
    </row>
    <row r="316" spans="31:33" ht="15.75" customHeight="1" x14ac:dyDescent="0.2">
      <c r="AE316" s="228"/>
      <c r="AF316" s="228"/>
      <c r="AG316" s="228"/>
    </row>
    <row r="317" spans="31:33" ht="15.75" customHeight="1" x14ac:dyDescent="0.2">
      <c r="AE317" s="228"/>
      <c r="AF317" s="228"/>
      <c r="AG317" s="228"/>
    </row>
    <row r="318" spans="31:33" ht="15.75" customHeight="1" x14ac:dyDescent="0.2">
      <c r="AE318" s="228"/>
      <c r="AF318" s="228"/>
      <c r="AG318" s="228"/>
    </row>
    <row r="319" spans="31:33" ht="15.75" customHeight="1" x14ac:dyDescent="0.2">
      <c r="AE319" s="228"/>
      <c r="AF319" s="228"/>
      <c r="AG319" s="228"/>
    </row>
    <row r="320" spans="31:33" ht="15.75" customHeight="1" x14ac:dyDescent="0.2">
      <c r="AE320" s="228"/>
      <c r="AF320" s="228"/>
      <c r="AG320" s="228"/>
    </row>
    <row r="321" spans="31:33" ht="15.75" customHeight="1" x14ac:dyDescent="0.2">
      <c r="AE321" s="228"/>
      <c r="AF321" s="228"/>
      <c r="AG321" s="228"/>
    </row>
    <row r="322" spans="31:33" ht="15.75" customHeight="1" x14ac:dyDescent="0.2">
      <c r="AE322" s="228"/>
      <c r="AF322" s="228"/>
      <c r="AG322" s="228"/>
    </row>
    <row r="323" spans="31:33" ht="15.75" customHeight="1" x14ac:dyDescent="0.2">
      <c r="AE323" s="228"/>
      <c r="AF323" s="228"/>
      <c r="AG323" s="228"/>
    </row>
    <row r="324" spans="31:33" ht="15.75" customHeight="1" x14ac:dyDescent="0.2">
      <c r="AE324" s="228"/>
      <c r="AF324" s="228"/>
      <c r="AG324" s="228"/>
    </row>
    <row r="325" spans="31:33" ht="15.75" customHeight="1" x14ac:dyDescent="0.2">
      <c r="AE325" s="228"/>
      <c r="AF325" s="228"/>
      <c r="AG325" s="228"/>
    </row>
    <row r="326" spans="31:33" ht="15.75" customHeight="1" x14ac:dyDescent="0.2">
      <c r="AE326" s="228"/>
      <c r="AF326" s="228"/>
      <c r="AG326" s="228"/>
    </row>
    <row r="327" spans="31:33" ht="15.75" customHeight="1" x14ac:dyDescent="0.2">
      <c r="AE327" s="228"/>
      <c r="AF327" s="228"/>
      <c r="AG327" s="228"/>
    </row>
    <row r="328" spans="31:33" ht="15.75" customHeight="1" x14ac:dyDescent="0.2">
      <c r="AE328" s="228"/>
      <c r="AF328" s="228"/>
      <c r="AG328" s="228"/>
    </row>
    <row r="329" spans="31:33" ht="15.75" customHeight="1" x14ac:dyDescent="0.2">
      <c r="AE329" s="228"/>
      <c r="AF329" s="228"/>
      <c r="AG329" s="228"/>
    </row>
    <row r="330" spans="31:33" ht="15.75" customHeight="1" x14ac:dyDescent="0.2">
      <c r="AE330" s="228"/>
      <c r="AF330" s="228"/>
      <c r="AG330" s="228"/>
    </row>
    <row r="331" spans="31:33" ht="15.75" customHeight="1" x14ac:dyDescent="0.2">
      <c r="AE331" s="228"/>
      <c r="AF331" s="228"/>
      <c r="AG331" s="228"/>
    </row>
    <row r="332" spans="31:33" ht="15.75" customHeight="1" x14ac:dyDescent="0.2">
      <c r="AE332" s="228"/>
      <c r="AF332" s="228"/>
      <c r="AG332" s="228"/>
    </row>
    <row r="333" spans="31:33" ht="15.75" customHeight="1" x14ac:dyDescent="0.2">
      <c r="AE333" s="228"/>
      <c r="AF333" s="228"/>
      <c r="AG333" s="228"/>
    </row>
    <row r="334" spans="31:33" ht="15.75" customHeight="1" x14ac:dyDescent="0.2">
      <c r="AE334" s="228"/>
      <c r="AF334" s="228"/>
      <c r="AG334" s="228"/>
    </row>
    <row r="335" spans="31:33" ht="15.75" customHeight="1" x14ac:dyDescent="0.2">
      <c r="AE335" s="228"/>
      <c r="AF335" s="228"/>
      <c r="AG335" s="228"/>
    </row>
    <row r="336" spans="31:33" ht="15.75" customHeight="1" x14ac:dyDescent="0.2">
      <c r="AE336" s="228"/>
      <c r="AF336" s="228"/>
      <c r="AG336" s="228"/>
    </row>
    <row r="337" spans="31:33" ht="15.75" customHeight="1" x14ac:dyDescent="0.2">
      <c r="AE337" s="228"/>
      <c r="AF337" s="228"/>
      <c r="AG337" s="228"/>
    </row>
    <row r="338" spans="31:33" ht="15.75" customHeight="1" x14ac:dyDescent="0.2">
      <c r="AE338" s="228"/>
      <c r="AF338" s="228"/>
      <c r="AG338" s="228"/>
    </row>
    <row r="339" spans="31:33" ht="15.75" customHeight="1" x14ac:dyDescent="0.2">
      <c r="AE339" s="228"/>
      <c r="AF339" s="228"/>
      <c r="AG339" s="228"/>
    </row>
    <row r="340" spans="31:33" ht="15.75" customHeight="1" x14ac:dyDescent="0.2">
      <c r="AE340" s="228"/>
      <c r="AF340" s="228"/>
      <c r="AG340" s="228"/>
    </row>
    <row r="341" spans="31:33" ht="15.75" customHeight="1" x14ac:dyDescent="0.2">
      <c r="AE341" s="228"/>
      <c r="AF341" s="228"/>
      <c r="AG341" s="228"/>
    </row>
    <row r="342" spans="31:33" ht="15.75" customHeight="1" x14ac:dyDescent="0.2">
      <c r="AE342" s="228"/>
      <c r="AF342" s="228"/>
      <c r="AG342" s="228"/>
    </row>
    <row r="343" spans="31:33" ht="15.75" customHeight="1" x14ac:dyDescent="0.2">
      <c r="AE343" s="228"/>
      <c r="AF343" s="228"/>
      <c r="AG343" s="228"/>
    </row>
    <row r="344" spans="31:33" ht="15.75" customHeight="1" x14ac:dyDescent="0.2">
      <c r="AE344" s="228"/>
      <c r="AF344" s="228"/>
      <c r="AG344" s="228"/>
    </row>
    <row r="345" spans="31:33" ht="15.75" customHeight="1" x14ac:dyDescent="0.2">
      <c r="AE345" s="228"/>
      <c r="AF345" s="228"/>
      <c r="AG345" s="228"/>
    </row>
    <row r="346" spans="31:33" ht="15.75" customHeight="1" x14ac:dyDescent="0.2">
      <c r="AE346" s="228"/>
      <c r="AF346" s="228"/>
      <c r="AG346" s="228"/>
    </row>
    <row r="347" spans="31:33" ht="15.75" customHeight="1" x14ac:dyDescent="0.2">
      <c r="AE347" s="228"/>
      <c r="AF347" s="228"/>
      <c r="AG347" s="228"/>
    </row>
    <row r="348" spans="31:33" ht="15.75" customHeight="1" x14ac:dyDescent="0.2">
      <c r="AE348" s="228"/>
      <c r="AF348" s="228"/>
      <c r="AG348" s="228"/>
    </row>
    <row r="349" spans="31:33" ht="15.75" customHeight="1" x14ac:dyDescent="0.2">
      <c r="AE349" s="228"/>
      <c r="AF349" s="228"/>
      <c r="AG349" s="228"/>
    </row>
    <row r="350" spans="31:33" ht="15.75" customHeight="1" x14ac:dyDescent="0.2">
      <c r="AE350" s="228"/>
      <c r="AF350" s="228"/>
      <c r="AG350" s="228"/>
    </row>
    <row r="351" spans="31:33" ht="15.75" customHeight="1" x14ac:dyDescent="0.2">
      <c r="AE351" s="228"/>
      <c r="AF351" s="228"/>
      <c r="AG351" s="228"/>
    </row>
    <row r="352" spans="31:33" ht="15.75" customHeight="1" x14ac:dyDescent="0.2">
      <c r="AE352" s="228"/>
      <c r="AF352" s="228"/>
      <c r="AG352" s="228"/>
    </row>
    <row r="353" spans="31:33" ht="15.75" customHeight="1" x14ac:dyDescent="0.2">
      <c r="AE353" s="228"/>
      <c r="AF353" s="228"/>
      <c r="AG353" s="228"/>
    </row>
    <row r="354" spans="31:33" ht="15.75" customHeight="1" x14ac:dyDescent="0.2">
      <c r="AE354" s="228"/>
      <c r="AF354" s="228"/>
      <c r="AG354" s="228"/>
    </row>
    <row r="355" spans="31:33" ht="15.75" customHeight="1" x14ac:dyDescent="0.2">
      <c r="AE355" s="228"/>
      <c r="AF355" s="228"/>
      <c r="AG355" s="228"/>
    </row>
    <row r="356" spans="31:33" ht="15.75" customHeight="1" x14ac:dyDescent="0.2">
      <c r="AE356" s="228"/>
      <c r="AF356" s="228"/>
      <c r="AG356" s="228"/>
    </row>
    <row r="357" spans="31:33" ht="15.75" customHeight="1" x14ac:dyDescent="0.2">
      <c r="AE357" s="228"/>
      <c r="AF357" s="228"/>
      <c r="AG357" s="228"/>
    </row>
    <row r="358" spans="31:33" ht="15.75" customHeight="1" x14ac:dyDescent="0.2">
      <c r="AE358" s="228"/>
      <c r="AF358" s="228"/>
      <c r="AG358" s="228"/>
    </row>
    <row r="359" spans="31:33" ht="15.75" customHeight="1" x14ac:dyDescent="0.2">
      <c r="AE359" s="228"/>
      <c r="AF359" s="228"/>
      <c r="AG359" s="228"/>
    </row>
    <row r="360" spans="31:33" ht="15.75" customHeight="1" x14ac:dyDescent="0.2">
      <c r="AE360" s="228"/>
      <c r="AF360" s="228"/>
      <c r="AG360" s="228"/>
    </row>
    <row r="361" spans="31:33" ht="15.75" customHeight="1" x14ac:dyDescent="0.2">
      <c r="AE361" s="228"/>
      <c r="AF361" s="228"/>
      <c r="AG361" s="228"/>
    </row>
    <row r="362" spans="31:33" ht="15.75" customHeight="1" x14ac:dyDescent="0.2">
      <c r="AE362" s="228"/>
      <c r="AF362" s="228"/>
      <c r="AG362" s="228"/>
    </row>
    <row r="363" spans="31:33" ht="15.75" customHeight="1" x14ac:dyDescent="0.2">
      <c r="AE363" s="228"/>
      <c r="AF363" s="228"/>
      <c r="AG363" s="228"/>
    </row>
    <row r="364" spans="31:33" ht="15.75" customHeight="1" x14ac:dyDescent="0.2">
      <c r="AE364" s="228"/>
      <c r="AF364" s="228"/>
      <c r="AG364" s="228"/>
    </row>
    <row r="365" spans="31:33" ht="15.75" customHeight="1" x14ac:dyDescent="0.2">
      <c r="AE365" s="228"/>
      <c r="AF365" s="228"/>
      <c r="AG365" s="228"/>
    </row>
    <row r="366" spans="31:33" ht="15.75" customHeight="1" x14ac:dyDescent="0.2">
      <c r="AE366" s="228"/>
      <c r="AF366" s="228"/>
      <c r="AG366" s="228"/>
    </row>
    <row r="367" spans="31:33" ht="15.75" customHeight="1" x14ac:dyDescent="0.2">
      <c r="AE367" s="228"/>
      <c r="AF367" s="228"/>
      <c r="AG367" s="228"/>
    </row>
    <row r="368" spans="31:33" ht="15.75" customHeight="1" x14ac:dyDescent="0.2">
      <c r="AE368" s="228"/>
      <c r="AF368" s="228"/>
      <c r="AG368" s="228"/>
    </row>
    <row r="369" spans="31:33" ht="15.75" customHeight="1" x14ac:dyDescent="0.2">
      <c r="AE369" s="228"/>
      <c r="AF369" s="228"/>
      <c r="AG369" s="228"/>
    </row>
    <row r="370" spans="31:33" ht="15.75" customHeight="1" x14ac:dyDescent="0.2">
      <c r="AE370" s="228"/>
      <c r="AF370" s="228"/>
      <c r="AG370" s="228"/>
    </row>
    <row r="371" spans="31:33" ht="15.75" customHeight="1" x14ac:dyDescent="0.2">
      <c r="AE371" s="228"/>
      <c r="AF371" s="228"/>
      <c r="AG371" s="228"/>
    </row>
    <row r="372" spans="31:33" ht="15.75" customHeight="1" x14ac:dyDescent="0.2">
      <c r="AE372" s="228"/>
      <c r="AF372" s="228"/>
      <c r="AG372" s="228"/>
    </row>
    <row r="373" spans="31:33" ht="15.75" customHeight="1" x14ac:dyDescent="0.2">
      <c r="AE373" s="228"/>
      <c r="AF373" s="228"/>
      <c r="AG373" s="228"/>
    </row>
    <row r="374" spans="31:33" ht="15.75" customHeight="1" x14ac:dyDescent="0.2">
      <c r="AE374" s="228"/>
      <c r="AF374" s="228"/>
      <c r="AG374" s="228"/>
    </row>
    <row r="375" spans="31:33" ht="15.75" customHeight="1" x14ac:dyDescent="0.2">
      <c r="AE375" s="228"/>
      <c r="AF375" s="228"/>
      <c r="AG375" s="228"/>
    </row>
    <row r="376" spans="31:33" ht="15.75" customHeight="1" x14ac:dyDescent="0.2">
      <c r="AE376" s="228"/>
      <c r="AF376" s="228"/>
      <c r="AG376" s="228"/>
    </row>
    <row r="377" spans="31:33" ht="15.75" customHeight="1" x14ac:dyDescent="0.2">
      <c r="AE377" s="228"/>
      <c r="AF377" s="228"/>
      <c r="AG377" s="228"/>
    </row>
    <row r="378" spans="31:33" ht="15.75" customHeight="1" x14ac:dyDescent="0.2">
      <c r="AE378" s="228"/>
      <c r="AF378" s="228"/>
      <c r="AG378" s="228"/>
    </row>
    <row r="379" spans="31:33" ht="15.75" customHeight="1" x14ac:dyDescent="0.2">
      <c r="AE379" s="228"/>
      <c r="AF379" s="228"/>
      <c r="AG379" s="228"/>
    </row>
    <row r="380" spans="31:33" ht="15.75" customHeight="1" x14ac:dyDescent="0.2">
      <c r="AE380" s="228"/>
      <c r="AF380" s="228"/>
      <c r="AG380" s="228"/>
    </row>
    <row r="381" spans="31:33" ht="15.75" customHeight="1" x14ac:dyDescent="0.2">
      <c r="AE381" s="228"/>
      <c r="AF381" s="228"/>
      <c r="AG381" s="228"/>
    </row>
    <row r="382" spans="31:33" ht="15.75" customHeight="1" x14ac:dyDescent="0.2">
      <c r="AE382" s="228"/>
      <c r="AF382" s="228"/>
      <c r="AG382" s="228"/>
    </row>
    <row r="383" spans="31:33" ht="15.75" customHeight="1" x14ac:dyDescent="0.2">
      <c r="AE383" s="228"/>
      <c r="AF383" s="228"/>
      <c r="AG383" s="228"/>
    </row>
    <row r="384" spans="31:33" ht="15.75" customHeight="1" x14ac:dyDescent="0.2">
      <c r="AE384" s="228"/>
      <c r="AF384" s="228"/>
      <c r="AG384" s="228"/>
    </row>
    <row r="385" spans="31:33" ht="15.75" customHeight="1" x14ac:dyDescent="0.2">
      <c r="AE385" s="228"/>
      <c r="AF385" s="228"/>
      <c r="AG385" s="228"/>
    </row>
    <row r="386" spans="31:33" ht="15.75" customHeight="1" x14ac:dyDescent="0.2">
      <c r="AE386" s="228"/>
      <c r="AF386" s="228"/>
      <c r="AG386" s="228"/>
    </row>
    <row r="387" spans="31:33" ht="15.75" customHeight="1" x14ac:dyDescent="0.2">
      <c r="AE387" s="228"/>
      <c r="AF387" s="228"/>
      <c r="AG387" s="228"/>
    </row>
    <row r="388" spans="31:33" ht="15.75" customHeight="1" x14ac:dyDescent="0.2">
      <c r="AE388" s="228"/>
      <c r="AF388" s="228"/>
      <c r="AG388" s="228"/>
    </row>
    <row r="389" spans="31:33" ht="15.75" customHeight="1" x14ac:dyDescent="0.2">
      <c r="AE389" s="228"/>
      <c r="AF389" s="228"/>
      <c r="AG389" s="228"/>
    </row>
    <row r="390" spans="31:33" ht="15.75" customHeight="1" x14ac:dyDescent="0.2">
      <c r="AE390" s="228"/>
      <c r="AF390" s="228"/>
      <c r="AG390" s="228"/>
    </row>
    <row r="391" spans="31:33" ht="15.75" customHeight="1" x14ac:dyDescent="0.2">
      <c r="AE391" s="228"/>
      <c r="AF391" s="228"/>
      <c r="AG391" s="228"/>
    </row>
    <row r="392" spans="31:33" ht="15.75" customHeight="1" x14ac:dyDescent="0.2">
      <c r="AE392" s="228"/>
      <c r="AF392" s="228"/>
      <c r="AG392" s="228"/>
    </row>
    <row r="393" spans="31:33" ht="15.75" customHeight="1" x14ac:dyDescent="0.2">
      <c r="AE393" s="228"/>
      <c r="AF393" s="228"/>
      <c r="AG393" s="228"/>
    </row>
    <row r="394" spans="31:33" ht="15.75" customHeight="1" x14ac:dyDescent="0.2">
      <c r="AE394" s="228"/>
      <c r="AF394" s="228"/>
      <c r="AG394" s="228"/>
    </row>
    <row r="395" spans="31:33" ht="15.75" customHeight="1" x14ac:dyDescent="0.2">
      <c r="AE395" s="228"/>
      <c r="AF395" s="228"/>
      <c r="AG395" s="228"/>
    </row>
    <row r="396" spans="31:33" ht="15.75" customHeight="1" x14ac:dyDescent="0.2">
      <c r="AE396" s="228"/>
      <c r="AF396" s="228"/>
      <c r="AG396" s="228"/>
    </row>
    <row r="397" spans="31:33" ht="15.75" customHeight="1" x14ac:dyDescent="0.2">
      <c r="AE397" s="228"/>
      <c r="AF397" s="228"/>
      <c r="AG397" s="228"/>
    </row>
    <row r="398" spans="31:33" ht="15.75" customHeight="1" x14ac:dyDescent="0.2">
      <c r="AE398" s="228"/>
      <c r="AF398" s="228"/>
      <c r="AG398" s="228"/>
    </row>
    <row r="399" spans="31:33" ht="15.75" customHeight="1" x14ac:dyDescent="0.2">
      <c r="AE399" s="228"/>
      <c r="AF399" s="228"/>
      <c r="AG399" s="228"/>
    </row>
    <row r="400" spans="31:33" ht="15.75" customHeight="1" x14ac:dyDescent="0.2">
      <c r="AE400" s="228"/>
      <c r="AF400" s="228"/>
      <c r="AG400" s="228"/>
    </row>
    <row r="401" spans="31:33" ht="15.75" customHeight="1" x14ac:dyDescent="0.2">
      <c r="AE401" s="228"/>
      <c r="AF401" s="228"/>
      <c r="AG401" s="228"/>
    </row>
    <row r="402" spans="31:33" ht="15.75" customHeight="1" x14ac:dyDescent="0.2">
      <c r="AE402" s="228"/>
      <c r="AF402" s="228"/>
      <c r="AG402" s="228"/>
    </row>
    <row r="403" spans="31:33" ht="15.75" customHeight="1" x14ac:dyDescent="0.2">
      <c r="AE403" s="228"/>
      <c r="AF403" s="228"/>
      <c r="AG403" s="228"/>
    </row>
    <row r="404" spans="31:33" ht="15.75" customHeight="1" x14ac:dyDescent="0.2">
      <c r="AE404" s="228"/>
      <c r="AF404" s="228"/>
      <c r="AG404" s="228"/>
    </row>
    <row r="405" spans="31:33" ht="15.75" customHeight="1" x14ac:dyDescent="0.2">
      <c r="AE405" s="228"/>
      <c r="AF405" s="228"/>
      <c r="AG405" s="228"/>
    </row>
    <row r="406" spans="31:33" ht="15.75" customHeight="1" x14ac:dyDescent="0.2">
      <c r="AE406" s="228"/>
      <c r="AF406" s="228"/>
      <c r="AG406" s="228"/>
    </row>
    <row r="407" spans="31:33" ht="15.75" customHeight="1" x14ac:dyDescent="0.2">
      <c r="AE407" s="228"/>
      <c r="AF407" s="228"/>
      <c r="AG407" s="228"/>
    </row>
    <row r="408" spans="31:33" ht="15.75" customHeight="1" x14ac:dyDescent="0.2">
      <c r="AE408" s="228"/>
      <c r="AF408" s="228"/>
      <c r="AG408" s="228"/>
    </row>
    <row r="409" spans="31:33" ht="15.75" customHeight="1" x14ac:dyDescent="0.2">
      <c r="AE409" s="228"/>
      <c r="AF409" s="228"/>
      <c r="AG409" s="228"/>
    </row>
    <row r="410" spans="31:33" ht="15.75" customHeight="1" x14ac:dyDescent="0.2">
      <c r="AE410" s="228"/>
      <c r="AF410" s="228"/>
      <c r="AG410" s="228"/>
    </row>
    <row r="411" spans="31:33" ht="15.75" customHeight="1" x14ac:dyDescent="0.2">
      <c r="AE411" s="228"/>
      <c r="AF411" s="228"/>
      <c r="AG411" s="228"/>
    </row>
    <row r="412" spans="31:33" ht="15.75" customHeight="1" x14ac:dyDescent="0.2">
      <c r="AE412" s="228"/>
      <c r="AF412" s="228"/>
      <c r="AG412" s="228"/>
    </row>
    <row r="413" spans="31:33" ht="15.75" customHeight="1" x14ac:dyDescent="0.2">
      <c r="AE413" s="228"/>
      <c r="AF413" s="228"/>
      <c r="AG413" s="228"/>
    </row>
    <row r="414" spans="31:33" ht="15.75" customHeight="1" x14ac:dyDescent="0.2">
      <c r="AE414" s="228"/>
      <c r="AF414" s="228"/>
      <c r="AG414" s="228"/>
    </row>
    <row r="415" spans="31:33" ht="15.75" customHeight="1" x14ac:dyDescent="0.2">
      <c r="AE415" s="228"/>
      <c r="AF415" s="228"/>
      <c r="AG415" s="228"/>
    </row>
    <row r="416" spans="31:33" ht="15.75" customHeight="1" x14ac:dyDescent="0.2">
      <c r="AE416" s="228"/>
      <c r="AF416" s="228"/>
      <c r="AG416" s="228"/>
    </row>
    <row r="417" spans="31:33" ht="15.75" customHeight="1" x14ac:dyDescent="0.2">
      <c r="AE417" s="228"/>
      <c r="AF417" s="228"/>
      <c r="AG417" s="228"/>
    </row>
    <row r="418" spans="31:33" ht="15.75" customHeight="1" x14ac:dyDescent="0.2">
      <c r="AE418" s="228"/>
      <c r="AF418" s="228"/>
      <c r="AG418" s="228"/>
    </row>
    <row r="419" spans="31:33" ht="15.75" customHeight="1" x14ac:dyDescent="0.2">
      <c r="AE419" s="228"/>
      <c r="AF419" s="228"/>
      <c r="AG419" s="228"/>
    </row>
    <row r="420" spans="31:33" ht="15.75" customHeight="1" x14ac:dyDescent="0.2">
      <c r="AE420" s="228"/>
      <c r="AF420" s="228"/>
      <c r="AG420" s="228"/>
    </row>
    <row r="421" spans="31:33" ht="15.75" customHeight="1" x14ac:dyDescent="0.2">
      <c r="AE421" s="228"/>
      <c r="AF421" s="228"/>
      <c r="AG421" s="228"/>
    </row>
    <row r="422" spans="31:33" ht="15.75" customHeight="1" x14ac:dyDescent="0.2">
      <c r="AE422" s="228"/>
      <c r="AF422" s="228"/>
      <c r="AG422" s="228"/>
    </row>
    <row r="423" spans="31:33" ht="15.75" customHeight="1" x14ac:dyDescent="0.2">
      <c r="AE423" s="228"/>
      <c r="AF423" s="228"/>
      <c r="AG423" s="228"/>
    </row>
    <row r="424" spans="31:33" ht="15.75" customHeight="1" x14ac:dyDescent="0.2">
      <c r="AE424" s="228"/>
      <c r="AF424" s="228"/>
      <c r="AG424" s="228"/>
    </row>
    <row r="425" spans="31:33" ht="15.75" customHeight="1" x14ac:dyDescent="0.2">
      <c r="AE425" s="228"/>
      <c r="AF425" s="228"/>
      <c r="AG425" s="228"/>
    </row>
    <row r="426" spans="31:33" ht="15.75" customHeight="1" x14ac:dyDescent="0.2">
      <c r="AE426" s="228"/>
      <c r="AF426" s="228"/>
      <c r="AG426" s="228"/>
    </row>
    <row r="427" spans="31:33" ht="15.75" customHeight="1" x14ac:dyDescent="0.2">
      <c r="AE427" s="228"/>
      <c r="AF427" s="228"/>
      <c r="AG427" s="228"/>
    </row>
    <row r="428" spans="31:33" ht="15.75" customHeight="1" x14ac:dyDescent="0.2">
      <c r="AE428" s="228"/>
      <c r="AF428" s="228"/>
      <c r="AG428" s="228"/>
    </row>
    <row r="429" spans="31:33" ht="15.75" customHeight="1" x14ac:dyDescent="0.2">
      <c r="AE429" s="228"/>
      <c r="AF429" s="228"/>
      <c r="AG429" s="228"/>
    </row>
    <row r="430" spans="31:33" ht="15.75" customHeight="1" x14ac:dyDescent="0.2">
      <c r="AE430" s="228"/>
      <c r="AF430" s="228"/>
      <c r="AG430" s="228"/>
    </row>
    <row r="431" spans="31:33" ht="15.75" customHeight="1" x14ac:dyDescent="0.2">
      <c r="AE431" s="228"/>
      <c r="AF431" s="228"/>
      <c r="AG431" s="228"/>
    </row>
    <row r="432" spans="31:33" ht="15.75" customHeight="1" x14ac:dyDescent="0.2">
      <c r="AE432" s="228"/>
      <c r="AF432" s="228"/>
      <c r="AG432" s="228"/>
    </row>
    <row r="433" spans="31:33" ht="15.75" customHeight="1" x14ac:dyDescent="0.2">
      <c r="AE433" s="228"/>
      <c r="AF433" s="228"/>
      <c r="AG433" s="228"/>
    </row>
    <row r="434" spans="31:33" ht="15.75" customHeight="1" x14ac:dyDescent="0.2">
      <c r="AE434" s="228"/>
      <c r="AF434" s="228"/>
      <c r="AG434" s="228"/>
    </row>
    <row r="435" spans="31:33" ht="15.75" customHeight="1" x14ac:dyDescent="0.2">
      <c r="AE435" s="228"/>
      <c r="AF435" s="228"/>
      <c r="AG435" s="228"/>
    </row>
    <row r="436" spans="31:33" ht="15.75" customHeight="1" x14ac:dyDescent="0.2">
      <c r="AE436" s="228"/>
      <c r="AF436" s="228"/>
      <c r="AG436" s="228"/>
    </row>
    <row r="437" spans="31:33" ht="15.75" customHeight="1" x14ac:dyDescent="0.2">
      <c r="AE437" s="228"/>
      <c r="AF437" s="228"/>
      <c r="AG437" s="228"/>
    </row>
    <row r="438" spans="31:33" ht="15.75" customHeight="1" x14ac:dyDescent="0.2">
      <c r="AE438" s="228"/>
      <c r="AF438" s="228"/>
      <c r="AG438" s="228"/>
    </row>
    <row r="439" spans="31:33" ht="15.75" customHeight="1" x14ac:dyDescent="0.2">
      <c r="AE439" s="228"/>
      <c r="AF439" s="228"/>
      <c r="AG439" s="228"/>
    </row>
    <row r="440" spans="31:33" ht="15.75" customHeight="1" x14ac:dyDescent="0.2">
      <c r="AE440" s="228"/>
      <c r="AF440" s="228"/>
      <c r="AG440" s="228"/>
    </row>
    <row r="441" spans="31:33" ht="15.75" customHeight="1" x14ac:dyDescent="0.2">
      <c r="AE441" s="228"/>
      <c r="AF441" s="228"/>
      <c r="AG441" s="228"/>
    </row>
    <row r="442" spans="31:33" ht="15.75" customHeight="1" x14ac:dyDescent="0.2">
      <c r="AE442" s="228"/>
      <c r="AF442" s="228"/>
      <c r="AG442" s="228"/>
    </row>
    <row r="443" spans="31:33" ht="15.75" customHeight="1" x14ac:dyDescent="0.2">
      <c r="AE443" s="228"/>
      <c r="AF443" s="228"/>
      <c r="AG443" s="228"/>
    </row>
    <row r="444" spans="31:33" ht="15.75" customHeight="1" x14ac:dyDescent="0.2">
      <c r="AE444" s="228"/>
      <c r="AF444" s="228"/>
      <c r="AG444" s="228"/>
    </row>
    <row r="445" spans="31:33" ht="15.75" customHeight="1" x14ac:dyDescent="0.2">
      <c r="AE445" s="228"/>
      <c r="AF445" s="228"/>
      <c r="AG445" s="228"/>
    </row>
    <row r="446" spans="31:33" ht="15.75" customHeight="1" x14ac:dyDescent="0.2">
      <c r="AE446" s="228"/>
      <c r="AF446" s="228"/>
      <c r="AG446" s="228"/>
    </row>
    <row r="447" spans="31:33" ht="15.75" customHeight="1" x14ac:dyDescent="0.2">
      <c r="AE447" s="228"/>
      <c r="AF447" s="228"/>
      <c r="AG447" s="228"/>
    </row>
    <row r="448" spans="31:33" ht="15.75" customHeight="1" x14ac:dyDescent="0.2">
      <c r="AE448" s="228"/>
      <c r="AF448" s="228"/>
      <c r="AG448" s="228"/>
    </row>
    <row r="449" spans="31:33" ht="15.75" customHeight="1" x14ac:dyDescent="0.2">
      <c r="AE449" s="228"/>
      <c r="AF449" s="228"/>
      <c r="AG449" s="228"/>
    </row>
    <row r="450" spans="31:33" ht="15.75" customHeight="1" x14ac:dyDescent="0.2">
      <c r="AE450" s="228"/>
      <c r="AF450" s="228"/>
      <c r="AG450" s="228"/>
    </row>
    <row r="451" spans="31:33" ht="15.75" customHeight="1" x14ac:dyDescent="0.2">
      <c r="AE451" s="228"/>
      <c r="AF451" s="228"/>
      <c r="AG451" s="228"/>
    </row>
    <row r="452" spans="31:33" ht="15.75" customHeight="1" x14ac:dyDescent="0.2">
      <c r="AE452" s="228"/>
      <c r="AF452" s="228"/>
      <c r="AG452" s="228"/>
    </row>
    <row r="453" spans="31:33" ht="15.75" customHeight="1" x14ac:dyDescent="0.2">
      <c r="AE453" s="228"/>
      <c r="AF453" s="228"/>
      <c r="AG453" s="228"/>
    </row>
    <row r="454" spans="31:33" ht="15.75" customHeight="1" x14ac:dyDescent="0.2">
      <c r="AE454" s="228"/>
      <c r="AF454" s="228"/>
      <c r="AG454" s="228"/>
    </row>
    <row r="455" spans="31:33" ht="15.75" customHeight="1" x14ac:dyDescent="0.2">
      <c r="AE455" s="228"/>
      <c r="AF455" s="228"/>
      <c r="AG455" s="228"/>
    </row>
    <row r="456" spans="31:33" ht="15.75" customHeight="1" x14ac:dyDescent="0.2">
      <c r="AE456" s="228"/>
      <c r="AF456" s="228"/>
      <c r="AG456" s="228"/>
    </row>
    <row r="457" spans="31:33" ht="15.75" customHeight="1" x14ac:dyDescent="0.2">
      <c r="AE457" s="228"/>
      <c r="AF457" s="228"/>
      <c r="AG457" s="228"/>
    </row>
    <row r="458" spans="31:33" ht="15.75" customHeight="1" x14ac:dyDescent="0.2">
      <c r="AE458" s="228"/>
      <c r="AF458" s="228"/>
      <c r="AG458" s="228"/>
    </row>
    <row r="459" spans="31:33" ht="15.75" customHeight="1" x14ac:dyDescent="0.2">
      <c r="AE459" s="228"/>
      <c r="AF459" s="228"/>
      <c r="AG459" s="228"/>
    </row>
    <row r="460" spans="31:33" ht="15.75" customHeight="1" x14ac:dyDescent="0.2">
      <c r="AE460" s="228"/>
      <c r="AF460" s="228"/>
      <c r="AG460" s="228"/>
    </row>
    <row r="461" spans="31:33" ht="15.75" customHeight="1" x14ac:dyDescent="0.2">
      <c r="AE461" s="228"/>
      <c r="AF461" s="228"/>
      <c r="AG461" s="228"/>
    </row>
    <row r="462" spans="31:33" ht="15.75" customHeight="1" x14ac:dyDescent="0.2">
      <c r="AE462" s="228"/>
      <c r="AF462" s="228"/>
      <c r="AG462" s="228"/>
    </row>
    <row r="463" spans="31:33" ht="15.75" customHeight="1" x14ac:dyDescent="0.2">
      <c r="AE463" s="228"/>
      <c r="AF463" s="228"/>
      <c r="AG463" s="228"/>
    </row>
    <row r="464" spans="31:33" ht="15.75" customHeight="1" x14ac:dyDescent="0.2">
      <c r="AE464" s="228"/>
      <c r="AF464" s="228"/>
      <c r="AG464" s="228"/>
    </row>
    <row r="465" spans="31:33" ht="15.75" customHeight="1" x14ac:dyDescent="0.2">
      <c r="AE465" s="228"/>
      <c r="AF465" s="228"/>
      <c r="AG465" s="228"/>
    </row>
    <row r="466" spans="31:33" ht="15.75" customHeight="1" x14ac:dyDescent="0.2">
      <c r="AE466" s="228"/>
      <c r="AF466" s="228"/>
      <c r="AG466" s="228"/>
    </row>
    <row r="467" spans="31:33" ht="15.75" customHeight="1" x14ac:dyDescent="0.2">
      <c r="AE467" s="228"/>
      <c r="AF467" s="228"/>
      <c r="AG467" s="228"/>
    </row>
    <row r="468" spans="31:33" ht="15.75" customHeight="1" x14ac:dyDescent="0.2">
      <c r="AE468" s="228"/>
      <c r="AF468" s="228"/>
      <c r="AG468" s="228"/>
    </row>
    <row r="469" spans="31:33" ht="15.75" customHeight="1" x14ac:dyDescent="0.2">
      <c r="AE469" s="228"/>
      <c r="AF469" s="228"/>
      <c r="AG469" s="228"/>
    </row>
    <row r="470" spans="31:33" ht="15.75" customHeight="1" x14ac:dyDescent="0.2">
      <c r="AE470" s="228"/>
      <c r="AF470" s="228"/>
      <c r="AG470" s="228"/>
    </row>
    <row r="471" spans="31:33" ht="15.75" customHeight="1" x14ac:dyDescent="0.2">
      <c r="AE471" s="228"/>
      <c r="AF471" s="228"/>
      <c r="AG471" s="228"/>
    </row>
    <row r="472" spans="31:33" ht="15.75" customHeight="1" x14ac:dyDescent="0.2">
      <c r="AE472" s="228"/>
      <c r="AF472" s="228"/>
      <c r="AG472" s="228"/>
    </row>
    <row r="473" spans="31:33" ht="15.75" customHeight="1" x14ac:dyDescent="0.2">
      <c r="AE473" s="228"/>
      <c r="AF473" s="228"/>
      <c r="AG473" s="228"/>
    </row>
    <row r="474" spans="31:33" ht="15.75" customHeight="1" x14ac:dyDescent="0.2">
      <c r="AE474" s="228"/>
      <c r="AF474" s="228"/>
      <c r="AG474" s="228"/>
    </row>
    <row r="475" spans="31:33" ht="15.75" customHeight="1" x14ac:dyDescent="0.2">
      <c r="AE475" s="228"/>
      <c r="AF475" s="228"/>
      <c r="AG475" s="228"/>
    </row>
    <row r="476" spans="31:33" ht="15.75" customHeight="1" x14ac:dyDescent="0.2">
      <c r="AE476" s="228"/>
      <c r="AF476" s="228"/>
      <c r="AG476" s="228"/>
    </row>
    <row r="477" spans="31:33" ht="15.75" customHeight="1" x14ac:dyDescent="0.2">
      <c r="AE477" s="228"/>
      <c r="AF477" s="228"/>
      <c r="AG477" s="228"/>
    </row>
    <row r="478" spans="31:33" ht="15.75" customHeight="1" x14ac:dyDescent="0.2">
      <c r="AE478" s="228"/>
      <c r="AF478" s="228"/>
      <c r="AG478" s="228"/>
    </row>
    <row r="479" spans="31:33" ht="15.75" customHeight="1" x14ac:dyDescent="0.2">
      <c r="AE479" s="228"/>
      <c r="AF479" s="228"/>
      <c r="AG479" s="228"/>
    </row>
    <row r="480" spans="31:33" ht="15.75" customHeight="1" x14ac:dyDescent="0.2">
      <c r="AE480" s="228"/>
      <c r="AF480" s="228"/>
      <c r="AG480" s="228"/>
    </row>
    <row r="481" spans="31:33" ht="15.75" customHeight="1" x14ac:dyDescent="0.2">
      <c r="AE481" s="228"/>
      <c r="AF481" s="228"/>
      <c r="AG481" s="228"/>
    </row>
    <row r="482" spans="31:33" ht="15.75" customHeight="1" x14ac:dyDescent="0.2">
      <c r="AE482" s="228"/>
      <c r="AF482" s="228"/>
      <c r="AG482" s="228"/>
    </row>
    <row r="483" spans="31:33" ht="15.75" customHeight="1" x14ac:dyDescent="0.2">
      <c r="AE483" s="228"/>
      <c r="AF483" s="228"/>
      <c r="AG483" s="228"/>
    </row>
    <row r="484" spans="31:33" ht="15.75" customHeight="1" x14ac:dyDescent="0.2">
      <c r="AE484" s="228"/>
      <c r="AF484" s="228"/>
      <c r="AG484" s="228"/>
    </row>
    <row r="485" spans="31:33" ht="15.75" customHeight="1" x14ac:dyDescent="0.2">
      <c r="AE485" s="228"/>
      <c r="AF485" s="228"/>
      <c r="AG485" s="228"/>
    </row>
    <row r="486" spans="31:33" ht="15.75" customHeight="1" x14ac:dyDescent="0.2">
      <c r="AE486" s="228"/>
      <c r="AF486" s="228"/>
      <c r="AG486" s="228"/>
    </row>
    <row r="487" spans="31:33" ht="15.75" customHeight="1" x14ac:dyDescent="0.2">
      <c r="AE487" s="228"/>
      <c r="AF487" s="228"/>
      <c r="AG487" s="228"/>
    </row>
    <row r="488" spans="31:33" ht="15.75" customHeight="1" x14ac:dyDescent="0.2">
      <c r="AE488" s="228"/>
      <c r="AF488" s="228"/>
      <c r="AG488" s="228"/>
    </row>
    <row r="489" spans="31:33" ht="15.75" customHeight="1" x14ac:dyDescent="0.2">
      <c r="AE489" s="228"/>
      <c r="AF489" s="228"/>
      <c r="AG489" s="228"/>
    </row>
    <row r="490" spans="31:33" ht="15.75" customHeight="1" x14ac:dyDescent="0.2">
      <c r="AE490" s="228"/>
      <c r="AF490" s="228"/>
      <c r="AG490" s="228"/>
    </row>
    <row r="491" spans="31:33" ht="15.75" customHeight="1" x14ac:dyDescent="0.2">
      <c r="AE491" s="228"/>
      <c r="AF491" s="228"/>
      <c r="AG491" s="228"/>
    </row>
    <row r="492" spans="31:33" ht="15.75" customHeight="1" x14ac:dyDescent="0.2">
      <c r="AE492" s="228"/>
      <c r="AF492" s="228"/>
      <c r="AG492" s="228"/>
    </row>
    <row r="493" spans="31:33" ht="15.75" customHeight="1" x14ac:dyDescent="0.2">
      <c r="AE493" s="228"/>
      <c r="AF493" s="228"/>
      <c r="AG493" s="228"/>
    </row>
    <row r="494" spans="31:33" ht="15.75" customHeight="1" x14ac:dyDescent="0.2">
      <c r="AE494" s="228"/>
      <c r="AF494" s="228"/>
      <c r="AG494" s="228"/>
    </row>
    <row r="495" spans="31:33" ht="15.75" customHeight="1" x14ac:dyDescent="0.2">
      <c r="AE495" s="228"/>
      <c r="AF495" s="228"/>
      <c r="AG495" s="228"/>
    </row>
    <row r="496" spans="31:33" ht="15.75" customHeight="1" x14ac:dyDescent="0.2">
      <c r="AE496" s="228"/>
      <c r="AF496" s="228"/>
      <c r="AG496" s="228"/>
    </row>
    <row r="497" spans="31:33" ht="15.75" customHeight="1" x14ac:dyDescent="0.2">
      <c r="AE497" s="228"/>
      <c r="AF497" s="228"/>
      <c r="AG497" s="228"/>
    </row>
    <row r="498" spans="31:33" ht="15.75" customHeight="1" x14ac:dyDescent="0.2">
      <c r="AE498" s="228"/>
      <c r="AF498" s="228"/>
      <c r="AG498" s="228"/>
    </row>
    <row r="499" spans="31:33" ht="15.75" customHeight="1" x14ac:dyDescent="0.2">
      <c r="AE499" s="228"/>
      <c r="AF499" s="228"/>
      <c r="AG499" s="228"/>
    </row>
    <row r="500" spans="31:33" ht="15.75" customHeight="1" x14ac:dyDescent="0.2">
      <c r="AE500" s="228"/>
      <c r="AF500" s="228"/>
      <c r="AG500" s="228"/>
    </row>
    <row r="501" spans="31:33" ht="15.75" customHeight="1" x14ac:dyDescent="0.2">
      <c r="AE501" s="228"/>
      <c r="AF501" s="228"/>
      <c r="AG501" s="228"/>
    </row>
    <row r="502" spans="31:33" ht="15.75" customHeight="1" x14ac:dyDescent="0.2">
      <c r="AE502" s="228"/>
      <c r="AF502" s="228"/>
      <c r="AG502" s="228"/>
    </row>
    <row r="503" spans="31:33" ht="15.75" customHeight="1" x14ac:dyDescent="0.2">
      <c r="AE503" s="228"/>
      <c r="AF503" s="228"/>
      <c r="AG503" s="228"/>
    </row>
    <row r="504" spans="31:33" ht="15.75" customHeight="1" x14ac:dyDescent="0.2">
      <c r="AE504" s="228"/>
      <c r="AF504" s="228"/>
      <c r="AG504" s="228"/>
    </row>
    <row r="505" spans="31:33" ht="15.75" customHeight="1" x14ac:dyDescent="0.2">
      <c r="AE505" s="228"/>
      <c r="AF505" s="228"/>
      <c r="AG505" s="228"/>
    </row>
    <row r="506" spans="31:33" ht="15.75" customHeight="1" x14ac:dyDescent="0.2">
      <c r="AE506" s="228"/>
      <c r="AF506" s="228"/>
      <c r="AG506" s="228"/>
    </row>
    <row r="507" spans="31:33" ht="15.75" customHeight="1" x14ac:dyDescent="0.2">
      <c r="AE507" s="228"/>
      <c r="AF507" s="228"/>
      <c r="AG507" s="228"/>
    </row>
    <row r="508" spans="31:33" ht="15.75" customHeight="1" x14ac:dyDescent="0.2">
      <c r="AE508" s="228"/>
      <c r="AF508" s="228"/>
      <c r="AG508" s="228"/>
    </row>
    <row r="509" spans="31:33" ht="15.75" customHeight="1" x14ac:dyDescent="0.2">
      <c r="AE509" s="228"/>
      <c r="AF509" s="228"/>
      <c r="AG509" s="228"/>
    </row>
    <row r="510" spans="31:33" ht="15.75" customHeight="1" x14ac:dyDescent="0.2">
      <c r="AE510" s="228"/>
      <c r="AF510" s="228"/>
      <c r="AG510" s="228"/>
    </row>
    <row r="511" spans="31:33" ht="15.75" customHeight="1" x14ac:dyDescent="0.2">
      <c r="AE511" s="228"/>
      <c r="AF511" s="228"/>
      <c r="AG511" s="228"/>
    </row>
    <row r="512" spans="31:33" ht="15.75" customHeight="1" x14ac:dyDescent="0.2">
      <c r="AE512" s="228"/>
      <c r="AF512" s="228"/>
      <c r="AG512" s="228"/>
    </row>
    <row r="513" spans="31:33" ht="15.75" customHeight="1" x14ac:dyDescent="0.2">
      <c r="AE513" s="228"/>
      <c r="AF513" s="228"/>
      <c r="AG513" s="228"/>
    </row>
    <row r="514" spans="31:33" ht="15.75" customHeight="1" x14ac:dyDescent="0.2">
      <c r="AE514" s="228"/>
      <c r="AF514" s="228"/>
      <c r="AG514" s="228"/>
    </row>
    <row r="515" spans="31:33" ht="15.75" customHeight="1" x14ac:dyDescent="0.2">
      <c r="AE515" s="228"/>
      <c r="AF515" s="228"/>
      <c r="AG515" s="228"/>
    </row>
    <row r="516" spans="31:33" ht="15.75" customHeight="1" x14ac:dyDescent="0.2">
      <c r="AE516" s="228"/>
      <c r="AF516" s="228"/>
      <c r="AG516" s="228"/>
    </row>
    <row r="517" spans="31:33" ht="15.75" customHeight="1" x14ac:dyDescent="0.2">
      <c r="AE517" s="228"/>
      <c r="AF517" s="228"/>
      <c r="AG517" s="228"/>
    </row>
    <row r="518" spans="31:33" ht="15.75" customHeight="1" x14ac:dyDescent="0.2">
      <c r="AE518" s="228"/>
      <c r="AF518" s="228"/>
      <c r="AG518" s="228"/>
    </row>
    <row r="519" spans="31:33" ht="15.75" customHeight="1" x14ac:dyDescent="0.2">
      <c r="AE519" s="228"/>
      <c r="AF519" s="228"/>
      <c r="AG519" s="228"/>
    </row>
    <row r="520" spans="31:33" ht="15.75" customHeight="1" x14ac:dyDescent="0.2">
      <c r="AE520" s="228"/>
      <c r="AF520" s="228"/>
      <c r="AG520" s="228"/>
    </row>
    <row r="521" spans="31:33" ht="15.75" customHeight="1" x14ac:dyDescent="0.2">
      <c r="AE521" s="228"/>
      <c r="AF521" s="228"/>
      <c r="AG521" s="228"/>
    </row>
    <row r="522" spans="31:33" ht="15.75" customHeight="1" x14ac:dyDescent="0.2">
      <c r="AE522" s="228"/>
      <c r="AF522" s="228"/>
      <c r="AG522" s="228"/>
    </row>
    <row r="523" spans="31:33" ht="15.75" customHeight="1" x14ac:dyDescent="0.2">
      <c r="AE523" s="228"/>
      <c r="AF523" s="228"/>
      <c r="AG523" s="228"/>
    </row>
    <row r="524" spans="31:33" ht="15.75" customHeight="1" x14ac:dyDescent="0.2">
      <c r="AE524" s="228"/>
      <c r="AF524" s="228"/>
      <c r="AG524" s="228"/>
    </row>
    <row r="525" spans="31:33" ht="15.75" customHeight="1" x14ac:dyDescent="0.2">
      <c r="AE525" s="228"/>
      <c r="AF525" s="228"/>
      <c r="AG525" s="228"/>
    </row>
    <row r="526" spans="31:33" ht="15.75" customHeight="1" x14ac:dyDescent="0.2">
      <c r="AE526" s="228"/>
      <c r="AF526" s="228"/>
      <c r="AG526" s="228"/>
    </row>
    <row r="527" spans="31:33" ht="15.75" customHeight="1" x14ac:dyDescent="0.2">
      <c r="AE527" s="228"/>
      <c r="AF527" s="228"/>
      <c r="AG527" s="228"/>
    </row>
    <row r="528" spans="31:33" ht="15.75" customHeight="1" x14ac:dyDescent="0.2">
      <c r="AE528" s="228"/>
      <c r="AF528" s="228"/>
      <c r="AG528" s="228"/>
    </row>
    <row r="529" spans="31:33" ht="15.75" customHeight="1" x14ac:dyDescent="0.2">
      <c r="AE529" s="228"/>
      <c r="AF529" s="228"/>
      <c r="AG529" s="228"/>
    </row>
    <row r="530" spans="31:33" ht="15.75" customHeight="1" x14ac:dyDescent="0.2">
      <c r="AE530" s="228"/>
      <c r="AF530" s="228"/>
      <c r="AG530" s="228"/>
    </row>
    <row r="531" spans="31:33" ht="15.75" customHeight="1" x14ac:dyDescent="0.2">
      <c r="AE531" s="228"/>
      <c r="AF531" s="228"/>
      <c r="AG531" s="228"/>
    </row>
    <row r="532" spans="31:33" ht="15.75" customHeight="1" x14ac:dyDescent="0.2">
      <c r="AE532" s="228"/>
      <c r="AF532" s="228"/>
      <c r="AG532" s="228"/>
    </row>
    <row r="533" spans="31:33" ht="15.75" customHeight="1" x14ac:dyDescent="0.2">
      <c r="AE533" s="228"/>
      <c r="AF533" s="228"/>
      <c r="AG533" s="228"/>
    </row>
    <row r="534" spans="31:33" ht="15.75" customHeight="1" x14ac:dyDescent="0.2">
      <c r="AE534" s="228"/>
      <c r="AF534" s="228"/>
      <c r="AG534" s="228"/>
    </row>
    <row r="535" spans="31:33" ht="15.75" customHeight="1" x14ac:dyDescent="0.2">
      <c r="AE535" s="228"/>
      <c r="AF535" s="228"/>
      <c r="AG535" s="228"/>
    </row>
    <row r="536" spans="31:33" ht="15.75" customHeight="1" x14ac:dyDescent="0.2">
      <c r="AE536" s="228"/>
      <c r="AF536" s="228"/>
      <c r="AG536" s="228"/>
    </row>
    <row r="537" spans="31:33" ht="15.75" customHeight="1" x14ac:dyDescent="0.2">
      <c r="AE537" s="228"/>
      <c r="AF537" s="228"/>
      <c r="AG537" s="228"/>
    </row>
    <row r="538" spans="31:33" ht="15.75" customHeight="1" x14ac:dyDescent="0.2">
      <c r="AE538" s="228"/>
      <c r="AF538" s="228"/>
      <c r="AG538" s="228"/>
    </row>
    <row r="539" spans="31:33" ht="15.75" customHeight="1" x14ac:dyDescent="0.2">
      <c r="AE539" s="228"/>
      <c r="AF539" s="228"/>
      <c r="AG539" s="228"/>
    </row>
    <row r="540" spans="31:33" ht="15.75" customHeight="1" x14ac:dyDescent="0.2">
      <c r="AE540" s="228"/>
      <c r="AF540" s="228"/>
      <c r="AG540" s="228"/>
    </row>
    <row r="541" spans="31:33" ht="15.75" customHeight="1" x14ac:dyDescent="0.2">
      <c r="AE541" s="228"/>
      <c r="AF541" s="228"/>
      <c r="AG541" s="228"/>
    </row>
    <row r="542" spans="31:33" ht="15.75" customHeight="1" x14ac:dyDescent="0.2">
      <c r="AE542" s="228"/>
      <c r="AF542" s="228"/>
      <c r="AG542" s="228"/>
    </row>
    <row r="543" spans="31:33" ht="15.75" customHeight="1" x14ac:dyDescent="0.2">
      <c r="AE543" s="228"/>
      <c r="AF543" s="228"/>
      <c r="AG543" s="228"/>
    </row>
    <row r="544" spans="31:33" ht="15.75" customHeight="1" x14ac:dyDescent="0.2">
      <c r="AE544" s="228"/>
      <c r="AF544" s="228"/>
      <c r="AG544" s="228"/>
    </row>
    <row r="545" spans="31:33" ht="15.75" customHeight="1" x14ac:dyDescent="0.2">
      <c r="AE545" s="228"/>
      <c r="AF545" s="228"/>
      <c r="AG545" s="228"/>
    </row>
    <row r="546" spans="31:33" ht="15.75" customHeight="1" x14ac:dyDescent="0.2">
      <c r="AE546" s="228"/>
      <c r="AF546" s="228"/>
      <c r="AG546" s="228"/>
    </row>
    <row r="547" spans="31:33" ht="15.75" customHeight="1" x14ac:dyDescent="0.2">
      <c r="AE547" s="228"/>
      <c r="AF547" s="228"/>
      <c r="AG547" s="228"/>
    </row>
    <row r="548" spans="31:33" ht="15.75" customHeight="1" x14ac:dyDescent="0.2">
      <c r="AE548" s="228"/>
      <c r="AF548" s="228"/>
      <c r="AG548" s="228"/>
    </row>
    <row r="549" spans="31:33" ht="15.75" customHeight="1" x14ac:dyDescent="0.2">
      <c r="AE549" s="228"/>
      <c r="AF549" s="228"/>
      <c r="AG549" s="228"/>
    </row>
    <row r="550" spans="31:33" ht="15.75" customHeight="1" x14ac:dyDescent="0.2">
      <c r="AE550" s="228"/>
      <c r="AF550" s="228"/>
      <c r="AG550" s="228"/>
    </row>
    <row r="551" spans="31:33" ht="15.75" customHeight="1" x14ac:dyDescent="0.2">
      <c r="AE551" s="228"/>
      <c r="AF551" s="228"/>
      <c r="AG551" s="228"/>
    </row>
    <row r="552" spans="31:33" ht="15.75" customHeight="1" x14ac:dyDescent="0.2">
      <c r="AE552" s="228"/>
      <c r="AF552" s="228"/>
      <c r="AG552" s="228"/>
    </row>
    <row r="553" spans="31:33" ht="15.75" customHeight="1" x14ac:dyDescent="0.2">
      <c r="AE553" s="228"/>
      <c r="AF553" s="228"/>
      <c r="AG553" s="228"/>
    </row>
    <row r="554" spans="31:33" ht="15.75" customHeight="1" x14ac:dyDescent="0.2">
      <c r="AE554" s="228"/>
      <c r="AF554" s="228"/>
      <c r="AG554" s="228"/>
    </row>
    <row r="555" spans="31:33" ht="15.75" customHeight="1" x14ac:dyDescent="0.2">
      <c r="AE555" s="228"/>
      <c r="AF555" s="228"/>
      <c r="AG555" s="228"/>
    </row>
    <row r="556" spans="31:33" ht="15.75" customHeight="1" x14ac:dyDescent="0.2">
      <c r="AE556" s="228"/>
      <c r="AF556" s="228"/>
      <c r="AG556" s="228"/>
    </row>
    <row r="557" spans="31:33" ht="15.75" customHeight="1" x14ac:dyDescent="0.2">
      <c r="AE557" s="228"/>
      <c r="AF557" s="228"/>
      <c r="AG557" s="228"/>
    </row>
    <row r="558" spans="31:33" ht="15.75" customHeight="1" x14ac:dyDescent="0.2">
      <c r="AE558" s="228"/>
      <c r="AF558" s="228"/>
      <c r="AG558" s="228"/>
    </row>
    <row r="559" spans="31:33" ht="15.75" customHeight="1" x14ac:dyDescent="0.2">
      <c r="AE559" s="228"/>
      <c r="AF559" s="228"/>
      <c r="AG559" s="228"/>
    </row>
    <row r="560" spans="31:33" ht="15.75" customHeight="1" x14ac:dyDescent="0.2">
      <c r="AE560" s="228"/>
      <c r="AF560" s="228"/>
      <c r="AG560" s="228"/>
    </row>
    <row r="561" spans="31:33" ht="15.75" customHeight="1" x14ac:dyDescent="0.2">
      <c r="AE561" s="228"/>
      <c r="AF561" s="228"/>
      <c r="AG561" s="228"/>
    </row>
    <row r="562" spans="31:33" ht="15.75" customHeight="1" x14ac:dyDescent="0.2">
      <c r="AE562" s="228"/>
      <c r="AF562" s="228"/>
      <c r="AG562" s="228"/>
    </row>
    <row r="563" spans="31:33" ht="15.75" customHeight="1" x14ac:dyDescent="0.2">
      <c r="AE563" s="228"/>
      <c r="AF563" s="228"/>
      <c r="AG563" s="228"/>
    </row>
    <row r="564" spans="31:33" ht="15.75" customHeight="1" x14ac:dyDescent="0.2">
      <c r="AE564" s="228"/>
      <c r="AF564" s="228"/>
      <c r="AG564" s="228"/>
    </row>
    <row r="565" spans="31:33" ht="15.75" customHeight="1" x14ac:dyDescent="0.2">
      <c r="AE565" s="228"/>
      <c r="AF565" s="228"/>
      <c r="AG565" s="228"/>
    </row>
    <row r="566" spans="31:33" ht="15.75" customHeight="1" x14ac:dyDescent="0.2">
      <c r="AE566" s="228"/>
      <c r="AF566" s="228"/>
      <c r="AG566" s="228"/>
    </row>
    <row r="567" spans="31:33" ht="15.75" customHeight="1" x14ac:dyDescent="0.2">
      <c r="AE567" s="228"/>
      <c r="AF567" s="228"/>
      <c r="AG567" s="228"/>
    </row>
    <row r="568" spans="31:33" ht="15.75" customHeight="1" x14ac:dyDescent="0.2">
      <c r="AE568" s="228"/>
      <c r="AF568" s="228"/>
      <c r="AG568" s="228"/>
    </row>
    <row r="569" spans="31:33" ht="15.75" customHeight="1" x14ac:dyDescent="0.2">
      <c r="AE569" s="228"/>
      <c r="AF569" s="228"/>
      <c r="AG569" s="228"/>
    </row>
    <row r="570" spans="31:33" ht="15.75" customHeight="1" x14ac:dyDescent="0.2">
      <c r="AE570" s="228"/>
      <c r="AF570" s="228"/>
      <c r="AG570" s="228"/>
    </row>
    <row r="571" spans="31:33" ht="15.75" customHeight="1" x14ac:dyDescent="0.2">
      <c r="AE571" s="228"/>
      <c r="AF571" s="228"/>
      <c r="AG571" s="228"/>
    </row>
    <row r="572" spans="31:33" ht="15.75" customHeight="1" x14ac:dyDescent="0.2">
      <c r="AE572" s="228"/>
      <c r="AF572" s="228"/>
      <c r="AG572" s="228"/>
    </row>
    <row r="573" spans="31:33" ht="15.75" customHeight="1" x14ac:dyDescent="0.2">
      <c r="AE573" s="228"/>
      <c r="AF573" s="228"/>
      <c r="AG573" s="228"/>
    </row>
    <row r="574" spans="31:33" ht="15.75" customHeight="1" x14ac:dyDescent="0.2">
      <c r="AE574" s="228"/>
      <c r="AF574" s="228"/>
      <c r="AG574" s="228"/>
    </row>
    <row r="575" spans="31:33" ht="15.75" customHeight="1" x14ac:dyDescent="0.2">
      <c r="AE575" s="228"/>
      <c r="AF575" s="228"/>
      <c r="AG575" s="228"/>
    </row>
    <row r="576" spans="31:33" ht="15.75" customHeight="1" x14ac:dyDescent="0.2">
      <c r="AE576" s="228"/>
      <c r="AF576" s="228"/>
      <c r="AG576" s="228"/>
    </row>
    <row r="577" spans="31:33" ht="15.75" customHeight="1" x14ac:dyDescent="0.2">
      <c r="AE577" s="228"/>
      <c r="AF577" s="228"/>
      <c r="AG577" s="228"/>
    </row>
    <row r="578" spans="31:33" ht="15.75" customHeight="1" x14ac:dyDescent="0.2">
      <c r="AE578" s="228"/>
      <c r="AF578" s="228"/>
      <c r="AG578" s="228"/>
    </row>
    <row r="579" spans="31:33" ht="15.75" customHeight="1" x14ac:dyDescent="0.2">
      <c r="AE579" s="228"/>
      <c r="AF579" s="228"/>
      <c r="AG579" s="228"/>
    </row>
    <row r="580" spans="31:33" ht="15.75" customHeight="1" x14ac:dyDescent="0.2">
      <c r="AE580" s="228"/>
      <c r="AF580" s="228"/>
      <c r="AG580" s="228"/>
    </row>
    <row r="581" spans="31:33" ht="15.75" customHeight="1" x14ac:dyDescent="0.2">
      <c r="AE581" s="228"/>
      <c r="AF581" s="228"/>
      <c r="AG581" s="228"/>
    </row>
    <row r="582" spans="31:33" ht="15.75" customHeight="1" x14ac:dyDescent="0.2">
      <c r="AE582" s="228"/>
      <c r="AF582" s="228"/>
      <c r="AG582" s="228"/>
    </row>
    <row r="583" spans="31:33" ht="15.75" customHeight="1" x14ac:dyDescent="0.2">
      <c r="AE583" s="228"/>
      <c r="AF583" s="228"/>
      <c r="AG583" s="228"/>
    </row>
    <row r="584" spans="31:33" ht="15.75" customHeight="1" x14ac:dyDescent="0.2">
      <c r="AE584" s="228"/>
      <c r="AF584" s="228"/>
      <c r="AG584" s="228"/>
    </row>
    <row r="585" spans="31:33" ht="15.75" customHeight="1" x14ac:dyDescent="0.2">
      <c r="AE585" s="228"/>
      <c r="AF585" s="228"/>
      <c r="AG585" s="228"/>
    </row>
    <row r="586" spans="31:33" ht="15.75" customHeight="1" x14ac:dyDescent="0.2">
      <c r="AE586" s="228"/>
      <c r="AF586" s="228"/>
      <c r="AG586" s="228"/>
    </row>
    <row r="587" spans="31:33" ht="15.75" customHeight="1" x14ac:dyDescent="0.2">
      <c r="AE587" s="228"/>
      <c r="AF587" s="228"/>
      <c r="AG587" s="228"/>
    </row>
    <row r="588" spans="31:33" ht="15.75" customHeight="1" x14ac:dyDescent="0.2">
      <c r="AE588" s="228"/>
      <c r="AF588" s="228"/>
      <c r="AG588" s="228"/>
    </row>
    <row r="589" spans="31:33" ht="15.75" customHeight="1" x14ac:dyDescent="0.2">
      <c r="AE589" s="228"/>
      <c r="AF589" s="228"/>
      <c r="AG589" s="228"/>
    </row>
    <row r="590" spans="31:33" ht="15.75" customHeight="1" x14ac:dyDescent="0.2">
      <c r="AE590" s="228"/>
      <c r="AF590" s="228"/>
      <c r="AG590" s="228"/>
    </row>
    <row r="591" spans="31:33" ht="15.75" customHeight="1" x14ac:dyDescent="0.2">
      <c r="AE591" s="228"/>
      <c r="AF591" s="228"/>
      <c r="AG591" s="228"/>
    </row>
    <row r="592" spans="31:33" ht="15.75" customHeight="1" x14ac:dyDescent="0.2">
      <c r="AE592" s="228"/>
      <c r="AF592" s="228"/>
      <c r="AG592" s="228"/>
    </row>
    <row r="593" spans="31:33" ht="15.75" customHeight="1" x14ac:dyDescent="0.2">
      <c r="AE593" s="228"/>
      <c r="AF593" s="228"/>
      <c r="AG593" s="228"/>
    </row>
    <row r="594" spans="31:33" ht="15.75" customHeight="1" x14ac:dyDescent="0.2">
      <c r="AE594" s="228"/>
      <c r="AF594" s="228"/>
      <c r="AG594" s="228"/>
    </row>
    <row r="595" spans="31:33" ht="15.75" customHeight="1" x14ac:dyDescent="0.2">
      <c r="AE595" s="228"/>
      <c r="AF595" s="228"/>
      <c r="AG595" s="228"/>
    </row>
    <row r="596" spans="31:33" ht="15.75" customHeight="1" x14ac:dyDescent="0.2">
      <c r="AE596" s="228"/>
      <c r="AF596" s="228"/>
      <c r="AG596" s="228"/>
    </row>
    <row r="597" spans="31:33" ht="15.75" customHeight="1" x14ac:dyDescent="0.2">
      <c r="AE597" s="228"/>
      <c r="AF597" s="228"/>
      <c r="AG597" s="228"/>
    </row>
    <row r="598" spans="31:33" ht="15.75" customHeight="1" x14ac:dyDescent="0.2">
      <c r="AE598" s="228"/>
      <c r="AF598" s="228"/>
      <c r="AG598" s="228"/>
    </row>
    <row r="599" spans="31:33" ht="15.75" customHeight="1" x14ac:dyDescent="0.2">
      <c r="AE599" s="228"/>
      <c r="AF599" s="228"/>
      <c r="AG599" s="228"/>
    </row>
    <row r="600" spans="31:33" ht="15.75" customHeight="1" x14ac:dyDescent="0.2">
      <c r="AE600" s="228"/>
      <c r="AF600" s="228"/>
      <c r="AG600" s="228"/>
    </row>
    <row r="601" spans="31:33" ht="15.75" customHeight="1" x14ac:dyDescent="0.2">
      <c r="AE601" s="228"/>
      <c r="AF601" s="228"/>
      <c r="AG601" s="228"/>
    </row>
    <row r="602" spans="31:33" ht="15.75" customHeight="1" x14ac:dyDescent="0.2">
      <c r="AE602" s="228"/>
      <c r="AF602" s="228"/>
      <c r="AG602" s="228"/>
    </row>
    <row r="603" spans="31:33" ht="15.75" customHeight="1" x14ac:dyDescent="0.2">
      <c r="AE603" s="228"/>
      <c r="AF603" s="228"/>
      <c r="AG603" s="228"/>
    </row>
    <row r="604" spans="31:33" ht="15.75" customHeight="1" x14ac:dyDescent="0.2">
      <c r="AE604" s="228"/>
      <c r="AF604" s="228"/>
      <c r="AG604" s="228"/>
    </row>
    <row r="605" spans="31:33" ht="15.75" customHeight="1" x14ac:dyDescent="0.2">
      <c r="AE605" s="228"/>
      <c r="AF605" s="228"/>
      <c r="AG605" s="228"/>
    </row>
    <row r="606" spans="31:33" ht="15.75" customHeight="1" x14ac:dyDescent="0.2">
      <c r="AE606" s="228"/>
      <c r="AF606" s="228"/>
      <c r="AG606" s="228"/>
    </row>
    <row r="607" spans="31:33" ht="15.75" customHeight="1" x14ac:dyDescent="0.2">
      <c r="AE607" s="228"/>
      <c r="AF607" s="228"/>
      <c r="AG607" s="228"/>
    </row>
    <row r="608" spans="31:33" ht="15.75" customHeight="1" x14ac:dyDescent="0.2">
      <c r="AE608" s="228"/>
      <c r="AF608" s="228"/>
      <c r="AG608" s="228"/>
    </row>
    <row r="609" spans="31:33" ht="15.75" customHeight="1" x14ac:dyDescent="0.2">
      <c r="AE609" s="228"/>
      <c r="AF609" s="228"/>
      <c r="AG609" s="228"/>
    </row>
    <row r="610" spans="31:33" ht="15.75" customHeight="1" x14ac:dyDescent="0.2">
      <c r="AE610" s="228"/>
      <c r="AF610" s="228"/>
      <c r="AG610" s="228"/>
    </row>
    <row r="611" spans="31:33" ht="15.75" customHeight="1" x14ac:dyDescent="0.2">
      <c r="AE611" s="228"/>
      <c r="AF611" s="228"/>
      <c r="AG611" s="228"/>
    </row>
    <row r="612" spans="31:33" ht="15.75" customHeight="1" x14ac:dyDescent="0.2">
      <c r="AE612" s="228"/>
      <c r="AF612" s="228"/>
      <c r="AG612" s="228"/>
    </row>
    <row r="613" spans="31:33" ht="15.75" customHeight="1" x14ac:dyDescent="0.2">
      <c r="AE613" s="228"/>
      <c r="AF613" s="228"/>
      <c r="AG613" s="228"/>
    </row>
    <row r="614" spans="31:33" ht="15.75" customHeight="1" x14ac:dyDescent="0.2">
      <c r="AE614" s="228"/>
      <c r="AF614" s="228"/>
      <c r="AG614" s="228"/>
    </row>
    <row r="615" spans="31:33" ht="15.75" customHeight="1" x14ac:dyDescent="0.2">
      <c r="AE615" s="228"/>
      <c r="AF615" s="228"/>
      <c r="AG615" s="228"/>
    </row>
    <row r="616" spans="31:33" ht="15.75" customHeight="1" x14ac:dyDescent="0.2">
      <c r="AE616" s="228"/>
      <c r="AF616" s="228"/>
      <c r="AG616" s="228"/>
    </row>
    <row r="617" spans="31:33" ht="15.75" customHeight="1" x14ac:dyDescent="0.2">
      <c r="AE617" s="228"/>
      <c r="AF617" s="228"/>
      <c r="AG617" s="228"/>
    </row>
    <row r="618" spans="31:33" ht="15.75" customHeight="1" x14ac:dyDescent="0.2">
      <c r="AE618" s="228"/>
      <c r="AF618" s="228"/>
      <c r="AG618" s="228"/>
    </row>
    <row r="619" spans="31:33" ht="15.75" customHeight="1" x14ac:dyDescent="0.2">
      <c r="AE619" s="228"/>
      <c r="AF619" s="228"/>
      <c r="AG619" s="228"/>
    </row>
    <row r="620" spans="31:33" ht="15.75" customHeight="1" x14ac:dyDescent="0.2">
      <c r="AE620" s="228"/>
      <c r="AF620" s="228"/>
      <c r="AG620" s="228"/>
    </row>
    <row r="621" spans="31:33" ht="15.75" customHeight="1" x14ac:dyDescent="0.2">
      <c r="AE621" s="228"/>
      <c r="AF621" s="228"/>
      <c r="AG621" s="228"/>
    </row>
    <row r="622" spans="31:33" ht="15.75" customHeight="1" x14ac:dyDescent="0.2">
      <c r="AE622" s="228"/>
      <c r="AF622" s="228"/>
      <c r="AG622" s="228"/>
    </row>
    <row r="623" spans="31:33" ht="15.75" customHeight="1" x14ac:dyDescent="0.2">
      <c r="AE623" s="228"/>
      <c r="AF623" s="228"/>
      <c r="AG623" s="228"/>
    </row>
    <row r="624" spans="31:33" ht="15.75" customHeight="1" x14ac:dyDescent="0.2">
      <c r="AE624" s="228"/>
      <c r="AF624" s="228"/>
      <c r="AG624" s="228"/>
    </row>
    <row r="625" spans="31:33" ht="15.75" customHeight="1" x14ac:dyDescent="0.2">
      <c r="AE625" s="228"/>
      <c r="AF625" s="228"/>
      <c r="AG625" s="228"/>
    </row>
    <row r="626" spans="31:33" ht="15.75" customHeight="1" x14ac:dyDescent="0.2">
      <c r="AE626" s="228"/>
      <c r="AF626" s="228"/>
      <c r="AG626" s="228"/>
    </row>
    <row r="627" spans="31:33" ht="15.75" customHeight="1" x14ac:dyDescent="0.2">
      <c r="AE627" s="228"/>
      <c r="AF627" s="228"/>
      <c r="AG627" s="228"/>
    </row>
    <row r="628" spans="31:33" ht="15.75" customHeight="1" x14ac:dyDescent="0.2">
      <c r="AE628" s="228"/>
      <c r="AF628" s="228"/>
      <c r="AG628" s="228"/>
    </row>
    <row r="629" spans="31:33" ht="15.75" customHeight="1" x14ac:dyDescent="0.2">
      <c r="AE629" s="228"/>
      <c r="AF629" s="228"/>
      <c r="AG629" s="228"/>
    </row>
    <row r="630" spans="31:33" ht="15.75" customHeight="1" x14ac:dyDescent="0.2">
      <c r="AE630" s="228"/>
      <c r="AF630" s="228"/>
      <c r="AG630" s="228"/>
    </row>
    <row r="631" spans="31:33" ht="15.75" customHeight="1" x14ac:dyDescent="0.2">
      <c r="AE631" s="228"/>
      <c r="AF631" s="228"/>
      <c r="AG631" s="228"/>
    </row>
    <row r="632" spans="31:33" ht="15.75" customHeight="1" x14ac:dyDescent="0.2">
      <c r="AE632" s="228"/>
      <c r="AF632" s="228"/>
      <c r="AG632" s="228"/>
    </row>
    <row r="633" spans="31:33" ht="15.75" customHeight="1" x14ac:dyDescent="0.2">
      <c r="AE633" s="228"/>
      <c r="AF633" s="228"/>
      <c r="AG633" s="228"/>
    </row>
    <row r="634" spans="31:33" ht="15.75" customHeight="1" x14ac:dyDescent="0.2">
      <c r="AE634" s="228"/>
      <c r="AF634" s="228"/>
      <c r="AG634" s="228"/>
    </row>
    <row r="635" spans="31:33" ht="15.75" customHeight="1" x14ac:dyDescent="0.2">
      <c r="AE635" s="228"/>
      <c r="AF635" s="228"/>
      <c r="AG635" s="228"/>
    </row>
    <row r="636" spans="31:33" ht="15.75" customHeight="1" x14ac:dyDescent="0.2">
      <c r="AE636" s="228"/>
      <c r="AF636" s="228"/>
      <c r="AG636" s="228"/>
    </row>
    <row r="637" spans="31:33" ht="15.75" customHeight="1" x14ac:dyDescent="0.2">
      <c r="AE637" s="228"/>
      <c r="AF637" s="228"/>
      <c r="AG637" s="228"/>
    </row>
    <row r="638" spans="31:33" ht="15.75" customHeight="1" x14ac:dyDescent="0.2">
      <c r="AE638" s="228"/>
      <c r="AF638" s="228"/>
      <c r="AG638" s="228"/>
    </row>
    <row r="639" spans="31:33" ht="15.75" customHeight="1" x14ac:dyDescent="0.2">
      <c r="AE639" s="228"/>
      <c r="AF639" s="228"/>
      <c r="AG639" s="228"/>
    </row>
    <row r="640" spans="31:33" ht="15.75" customHeight="1" x14ac:dyDescent="0.2">
      <c r="AE640" s="228"/>
      <c r="AF640" s="228"/>
      <c r="AG640" s="228"/>
    </row>
    <row r="641" spans="31:33" ht="15.75" customHeight="1" x14ac:dyDescent="0.2">
      <c r="AE641" s="228"/>
      <c r="AF641" s="228"/>
      <c r="AG641" s="228"/>
    </row>
    <row r="642" spans="31:33" ht="15.75" customHeight="1" x14ac:dyDescent="0.2">
      <c r="AE642" s="228"/>
      <c r="AF642" s="228"/>
      <c r="AG642" s="228"/>
    </row>
    <row r="643" spans="31:33" ht="15.75" customHeight="1" x14ac:dyDescent="0.2">
      <c r="AE643" s="228"/>
      <c r="AF643" s="228"/>
      <c r="AG643" s="228"/>
    </row>
    <row r="644" spans="31:33" ht="15.75" customHeight="1" x14ac:dyDescent="0.2">
      <c r="AE644" s="228"/>
      <c r="AF644" s="228"/>
      <c r="AG644" s="228"/>
    </row>
    <row r="645" spans="31:33" ht="15.75" customHeight="1" x14ac:dyDescent="0.2">
      <c r="AE645" s="228"/>
      <c r="AF645" s="228"/>
      <c r="AG645" s="228"/>
    </row>
    <row r="646" spans="31:33" ht="15.75" customHeight="1" x14ac:dyDescent="0.2">
      <c r="AE646" s="228"/>
      <c r="AF646" s="228"/>
      <c r="AG646" s="228"/>
    </row>
    <row r="647" spans="31:33" ht="15.75" customHeight="1" x14ac:dyDescent="0.2">
      <c r="AE647" s="228"/>
      <c r="AF647" s="228"/>
      <c r="AG647" s="228"/>
    </row>
    <row r="648" spans="31:33" ht="15.75" customHeight="1" x14ac:dyDescent="0.2">
      <c r="AE648" s="228"/>
      <c r="AF648" s="228"/>
      <c r="AG648" s="228"/>
    </row>
    <row r="649" spans="31:33" ht="15.75" customHeight="1" x14ac:dyDescent="0.2">
      <c r="AE649" s="228"/>
      <c r="AF649" s="228"/>
      <c r="AG649" s="228"/>
    </row>
    <row r="650" spans="31:33" ht="15.75" customHeight="1" x14ac:dyDescent="0.2">
      <c r="AE650" s="228"/>
      <c r="AF650" s="228"/>
      <c r="AG650" s="228"/>
    </row>
    <row r="651" spans="31:33" ht="15.75" customHeight="1" x14ac:dyDescent="0.2">
      <c r="AE651" s="228"/>
      <c r="AF651" s="228"/>
      <c r="AG651" s="228"/>
    </row>
    <row r="652" spans="31:33" ht="15.75" customHeight="1" x14ac:dyDescent="0.2">
      <c r="AE652" s="228"/>
      <c r="AF652" s="228"/>
      <c r="AG652" s="228"/>
    </row>
    <row r="653" spans="31:33" ht="15.75" customHeight="1" x14ac:dyDescent="0.2">
      <c r="AE653" s="228"/>
      <c r="AF653" s="228"/>
      <c r="AG653" s="228"/>
    </row>
    <row r="654" spans="31:33" ht="15.75" customHeight="1" x14ac:dyDescent="0.2">
      <c r="AE654" s="228"/>
      <c r="AF654" s="228"/>
      <c r="AG654" s="228"/>
    </row>
    <row r="655" spans="31:33" ht="15.75" customHeight="1" x14ac:dyDescent="0.2">
      <c r="AE655" s="228"/>
      <c r="AF655" s="228"/>
      <c r="AG655" s="228"/>
    </row>
    <row r="656" spans="31:33" ht="15.75" customHeight="1" x14ac:dyDescent="0.2">
      <c r="AE656" s="228"/>
      <c r="AF656" s="228"/>
      <c r="AG656" s="228"/>
    </row>
    <row r="657" spans="31:33" ht="15.75" customHeight="1" x14ac:dyDescent="0.2">
      <c r="AE657" s="228"/>
      <c r="AF657" s="228"/>
      <c r="AG657" s="228"/>
    </row>
    <row r="658" spans="31:33" ht="15.75" customHeight="1" x14ac:dyDescent="0.2">
      <c r="AE658" s="228"/>
      <c r="AF658" s="228"/>
      <c r="AG658" s="228"/>
    </row>
    <row r="659" spans="31:33" ht="15.75" customHeight="1" x14ac:dyDescent="0.2">
      <c r="AE659" s="228"/>
      <c r="AF659" s="228"/>
      <c r="AG659" s="228"/>
    </row>
    <row r="660" spans="31:33" ht="15.75" customHeight="1" x14ac:dyDescent="0.2">
      <c r="AE660" s="228"/>
      <c r="AF660" s="228"/>
      <c r="AG660" s="228"/>
    </row>
    <row r="661" spans="31:33" ht="15.75" customHeight="1" x14ac:dyDescent="0.2">
      <c r="AE661" s="228"/>
      <c r="AF661" s="228"/>
      <c r="AG661" s="228"/>
    </row>
    <row r="662" spans="31:33" ht="15.75" customHeight="1" x14ac:dyDescent="0.2">
      <c r="AE662" s="228"/>
      <c r="AF662" s="228"/>
      <c r="AG662" s="228"/>
    </row>
    <row r="663" spans="31:33" ht="15.75" customHeight="1" x14ac:dyDescent="0.2">
      <c r="AE663" s="228"/>
      <c r="AF663" s="228"/>
      <c r="AG663" s="228"/>
    </row>
    <row r="664" spans="31:33" ht="15.75" customHeight="1" x14ac:dyDescent="0.2">
      <c r="AE664" s="228"/>
      <c r="AF664" s="228"/>
      <c r="AG664" s="228"/>
    </row>
    <row r="665" spans="31:33" ht="15.75" customHeight="1" x14ac:dyDescent="0.2">
      <c r="AE665" s="228"/>
      <c r="AF665" s="228"/>
      <c r="AG665" s="228"/>
    </row>
    <row r="666" spans="31:33" ht="15.75" customHeight="1" x14ac:dyDescent="0.2">
      <c r="AE666" s="228"/>
      <c r="AF666" s="228"/>
      <c r="AG666" s="228"/>
    </row>
    <row r="667" spans="31:33" ht="15.75" customHeight="1" x14ac:dyDescent="0.2">
      <c r="AE667" s="228"/>
      <c r="AF667" s="228"/>
      <c r="AG667" s="228"/>
    </row>
    <row r="668" spans="31:33" ht="15.75" customHeight="1" x14ac:dyDescent="0.2">
      <c r="AE668" s="228"/>
      <c r="AF668" s="228"/>
      <c r="AG668" s="228"/>
    </row>
    <row r="669" spans="31:33" ht="15.75" customHeight="1" x14ac:dyDescent="0.2">
      <c r="AE669" s="228"/>
      <c r="AF669" s="228"/>
      <c r="AG669" s="228"/>
    </row>
    <row r="670" spans="31:33" ht="15.75" customHeight="1" x14ac:dyDescent="0.2">
      <c r="AE670" s="228"/>
      <c r="AF670" s="228"/>
      <c r="AG670" s="228"/>
    </row>
    <row r="671" spans="31:33" ht="15.75" customHeight="1" x14ac:dyDescent="0.2">
      <c r="AE671" s="228"/>
      <c r="AF671" s="228"/>
      <c r="AG671" s="228"/>
    </row>
    <row r="672" spans="31:33" ht="15.75" customHeight="1" x14ac:dyDescent="0.2">
      <c r="AE672" s="228"/>
      <c r="AF672" s="228"/>
      <c r="AG672" s="228"/>
    </row>
    <row r="673" spans="31:33" ht="15.75" customHeight="1" x14ac:dyDescent="0.2">
      <c r="AE673" s="228"/>
      <c r="AF673" s="228"/>
      <c r="AG673" s="228"/>
    </row>
    <row r="674" spans="31:33" ht="15.75" customHeight="1" x14ac:dyDescent="0.2">
      <c r="AE674" s="228"/>
      <c r="AF674" s="228"/>
      <c r="AG674" s="228"/>
    </row>
    <row r="675" spans="31:33" ht="15.75" customHeight="1" x14ac:dyDescent="0.2">
      <c r="AE675" s="228"/>
      <c r="AF675" s="228"/>
      <c r="AG675" s="228"/>
    </row>
    <row r="676" spans="31:33" ht="15.75" customHeight="1" x14ac:dyDescent="0.2">
      <c r="AE676" s="228"/>
      <c r="AF676" s="228"/>
      <c r="AG676" s="228"/>
    </row>
    <row r="677" spans="31:33" ht="15.75" customHeight="1" x14ac:dyDescent="0.2">
      <c r="AE677" s="228"/>
      <c r="AF677" s="228"/>
      <c r="AG677" s="228"/>
    </row>
    <row r="678" spans="31:33" ht="15.75" customHeight="1" x14ac:dyDescent="0.2">
      <c r="AE678" s="228"/>
      <c r="AF678" s="228"/>
      <c r="AG678" s="228"/>
    </row>
    <row r="679" spans="31:33" ht="15.75" customHeight="1" x14ac:dyDescent="0.2">
      <c r="AE679" s="228"/>
      <c r="AF679" s="228"/>
      <c r="AG679" s="228"/>
    </row>
    <row r="680" spans="31:33" ht="15.75" customHeight="1" x14ac:dyDescent="0.2">
      <c r="AE680" s="228"/>
      <c r="AF680" s="228"/>
      <c r="AG680" s="228"/>
    </row>
    <row r="681" spans="31:33" ht="15.75" customHeight="1" x14ac:dyDescent="0.2">
      <c r="AE681" s="228"/>
      <c r="AF681" s="228"/>
      <c r="AG681" s="228"/>
    </row>
    <row r="682" spans="31:33" ht="15.75" customHeight="1" x14ac:dyDescent="0.2">
      <c r="AE682" s="228"/>
      <c r="AF682" s="228"/>
      <c r="AG682" s="228"/>
    </row>
    <row r="683" spans="31:33" ht="15.75" customHeight="1" x14ac:dyDescent="0.2">
      <c r="AE683" s="228"/>
      <c r="AF683" s="228"/>
      <c r="AG683" s="228"/>
    </row>
    <row r="684" spans="31:33" ht="15.75" customHeight="1" x14ac:dyDescent="0.2">
      <c r="AE684" s="228"/>
      <c r="AF684" s="228"/>
      <c r="AG684" s="228"/>
    </row>
    <row r="685" spans="31:33" ht="15.75" customHeight="1" x14ac:dyDescent="0.2">
      <c r="AE685" s="228"/>
      <c r="AF685" s="228"/>
      <c r="AG685" s="228"/>
    </row>
    <row r="686" spans="31:33" ht="15.75" customHeight="1" x14ac:dyDescent="0.2">
      <c r="AE686" s="228"/>
      <c r="AF686" s="228"/>
      <c r="AG686" s="228"/>
    </row>
    <row r="687" spans="31:33" ht="15.75" customHeight="1" x14ac:dyDescent="0.2">
      <c r="AE687" s="228"/>
      <c r="AF687" s="228"/>
      <c r="AG687" s="228"/>
    </row>
    <row r="688" spans="31:33" ht="15.75" customHeight="1" x14ac:dyDescent="0.2">
      <c r="AE688" s="228"/>
      <c r="AF688" s="228"/>
      <c r="AG688" s="228"/>
    </row>
    <row r="689" spans="31:33" ht="15.75" customHeight="1" x14ac:dyDescent="0.2">
      <c r="AE689" s="228"/>
      <c r="AF689" s="228"/>
      <c r="AG689" s="228"/>
    </row>
    <row r="690" spans="31:33" ht="15.75" customHeight="1" x14ac:dyDescent="0.2">
      <c r="AE690" s="228"/>
      <c r="AF690" s="228"/>
      <c r="AG690" s="228"/>
    </row>
    <row r="691" spans="31:33" ht="15.75" customHeight="1" x14ac:dyDescent="0.2">
      <c r="AE691" s="228"/>
      <c r="AF691" s="228"/>
      <c r="AG691" s="228"/>
    </row>
    <row r="692" spans="31:33" ht="15.75" customHeight="1" x14ac:dyDescent="0.2">
      <c r="AE692" s="228"/>
      <c r="AF692" s="228"/>
      <c r="AG692" s="228"/>
    </row>
    <row r="693" spans="31:33" ht="15.75" customHeight="1" x14ac:dyDescent="0.2">
      <c r="AE693" s="228"/>
      <c r="AF693" s="228"/>
      <c r="AG693" s="228"/>
    </row>
    <row r="694" spans="31:33" ht="15.75" customHeight="1" x14ac:dyDescent="0.2">
      <c r="AE694" s="228"/>
      <c r="AF694" s="228"/>
      <c r="AG694" s="228"/>
    </row>
    <row r="695" spans="31:33" ht="15.75" customHeight="1" x14ac:dyDescent="0.2">
      <c r="AE695" s="228"/>
      <c r="AF695" s="228"/>
      <c r="AG695" s="228"/>
    </row>
    <row r="696" spans="31:33" ht="15.75" customHeight="1" x14ac:dyDescent="0.2">
      <c r="AE696" s="228"/>
      <c r="AF696" s="228"/>
      <c r="AG696" s="228"/>
    </row>
    <row r="697" spans="31:33" ht="15.75" customHeight="1" x14ac:dyDescent="0.2">
      <c r="AE697" s="228"/>
      <c r="AF697" s="228"/>
      <c r="AG697" s="228"/>
    </row>
    <row r="698" spans="31:33" ht="15.75" customHeight="1" x14ac:dyDescent="0.2">
      <c r="AE698" s="228"/>
      <c r="AF698" s="228"/>
      <c r="AG698" s="228"/>
    </row>
    <row r="699" spans="31:33" ht="15.75" customHeight="1" x14ac:dyDescent="0.2">
      <c r="AE699" s="228"/>
      <c r="AF699" s="228"/>
      <c r="AG699" s="228"/>
    </row>
    <row r="700" spans="31:33" ht="15.75" customHeight="1" x14ac:dyDescent="0.2">
      <c r="AE700" s="228"/>
      <c r="AF700" s="228"/>
      <c r="AG700" s="228"/>
    </row>
    <row r="701" spans="31:33" ht="15.75" customHeight="1" x14ac:dyDescent="0.2">
      <c r="AE701" s="228"/>
      <c r="AF701" s="228"/>
      <c r="AG701" s="228"/>
    </row>
    <row r="702" spans="31:33" ht="15.75" customHeight="1" x14ac:dyDescent="0.2">
      <c r="AE702" s="228"/>
      <c r="AF702" s="228"/>
      <c r="AG702" s="228"/>
    </row>
    <row r="703" spans="31:33" ht="15.75" customHeight="1" x14ac:dyDescent="0.2">
      <c r="AE703" s="228"/>
      <c r="AF703" s="228"/>
      <c r="AG703" s="228"/>
    </row>
    <row r="704" spans="31:33" ht="15.75" customHeight="1" x14ac:dyDescent="0.2">
      <c r="AE704" s="228"/>
      <c r="AF704" s="228"/>
      <c r="AG704" s="228"/>
    </row>
    <row r="705" spans="31:33" ht="15.75" customHeight="1" x14ac:dyDescent="0.2">
      <c r="AE705" s="228"/>
      <c r="AF705" s="228"/>
      <c r="AG705" s="228"/>
    </row>
    <row r="706" spans="31:33" ht="15.75" customHeight="1" x14ac:dyDescent="0.2">
      <c r="AE706" s="228"/>
      <c r="AF706" s="228"/>
      <c r="AG706" s="228"/>
    </row>
    <row r="707" spans="31:33" ht="15.75" customHeight="1" x14ac:dyDescent="0.2">
      <c r="AE707" s="228"/>
      <c r="AF707" s="228"/>
      <c r="AG707" s="228"/>
    </row>
    <row r="708" spans="31:33" ht="15.75" customHeight="1" x14ac:dyDescent="0.2">
      <c r="AE708" s="228"/>
      <c r="AF708" s="228"/>
      <c r="AG708" s="228"/>
    </row>
    <row r="709" spans="31:33" ht="15.75" customHeight="1" x14ac:dyDescent="0.2">
      <c r="AE709" s="228"/>
      <c r="AF709" s="228"/>
      <c r="AG709" s="228"/>
    </row>
    <row r="710" spans="31:33" ht="15.75" customHeight="1" x14ac:dyDescent="0.2">
      <c r="AE710" s="228"/>
      <c r="AF710" s="228"/>
      <c r="AG710" s="228"/>
    </row>
    <row r="711" spans="31:33" ht="15.75" customHeight="1" x14ac:dyDescent="0.2">
      <c r="AE711" s="228"/>
      <c r="AF711" s="228"/>
      <c r="AG711" s="228"/>
    </row>
    <row r="712" spans="31:33" ht="15.75" customHeight="1" x14ac:dyDescent="0.2">
      <c r="AE712" s="228"/>
      <c r="AF712" s="228"/>
      <c r="AG712" s="228"/>
    </row>
    <row r="713" spans="31:33" ht="15.75" customHeight="1" x14ac:dyDescent="0.2">
      <c r="AE713" s="228"/>
      <c r="AF713" s="228"/>
      <c r="AG713" s="228"/>
    </row>
    <row r="714" spans="31:33" ht="15.75" customHeight="1" x14ac:dyDescent="0.2">
      <c r="AE714" s="228"/>
      <c r="AF714" s="228"/>
      <c r="AG714" s="228"/>
    </row>
    <row r="715" spans="31:33" ht="15.75" customHeight="1" x14ac:dyDescent="0.2">
      <c r="AE715" s="228"/>
      <c r="AF715" s="228"/>
      <c r="AG715" s="228"/>
    </row>
    <row r="716" spans="31:33" ht="15.75" customHeight="1" x14ac:dyDescent="0.2">
      <c r="AE716" s="228"/>
      <c r="AF716" s="228"/>
      <c r="AG716" s="228"/>
    </row>
    <row r="717" spans="31:33" ht="15.75" customHeight="1" x14ac:dyDescent="0.2">
      <c r="AE717" s="228"/>
      <c r="AF717" s="228"/>
      <c r="AG717" s="228"/>
    </row>
    <row r="718" spans="31:33" ht="15.75" customHeight="1" x14ac:dyDescent="0.2">
      <c r="AE718" s="228"/>
      <c r="AF718" s="228"/>
      <c r="AG718" s="228"/>
    </row>
    <row r="719" spans="31:33" ht="15.75" customHeight="1" x14ac:dyDescent="0.2">
      <c r="AE719" s="228"/>
      <c r="AF719" s="228"/>
      <c r="AG719" s="228"/>
    </row>
    <row r="720" spans="31:33" ht="15.75" customHeight="1" x14ac:dyDescent="0.2">
      <c r="AE720" s="228"/>
      <c r="AF720" s="228"/>
      <c r="AG720" s="228"/>
    </row>
    <row r="721" spans="31:33" ht="15.75" customHeight="1" x14ac:dyDescent="0.2">
      <c r="AE721" s="228"/>
      <c r="AF721" s="228"/>
      <c r="AG721" s="228"/>
    </row>
    <row r="722" spans="31:33" ht="15.75" customHeight="1" x14ac:dyDescent="0.2">
      <c r="AE722" s="228"/>
      <c r="AF722" s="228"/>
      <c r="AG722" s="228"/>
    </row>
    <row r="723" spans="31:33" ht="15.75" customHeight="1" x14ac:dyDescent="0.2">
      <c r="AE723" s="228"/>
      <c r="AF723" s="228"/>
      <c r="AG723" s="228"/>
    </row>
    <row r="724" spans="31:33" ht="15.75" customHeight="1" x14ac:dyDescent="0.2">
      <c r="AE724" s="228"/>
      <c r="AF724" s="228"/>
      <c r="AG724" s="228"/>
    </row>
    <row r="725" spans="31:33" ht="15.75" customHeight="1" x14ac:dyDescent="0.2">
      <c r="AE725" s="228"/>
      <c r="AF725" s="228"/>
      <c r="AG725" s="228"/>
    </row>
    <row r="726" spans="31:33" ht="15.75" customHeight="1" x14ac:dyDescent="0.2">
      <c r="AE726" s="228"/>
      <c r="AF726" s="228"/>
      <c r="AG726" s="228"/>
    </row>
    <row r="727" spans="31:33" ht="15.75" customHeight="1" x14ac:dyDescent="0.2">
      <c r="AE727" s="228"/>
      <c r="AF727" s="228"/>
      <c r="AG727" s="228"/>
    </row>
    <row r="728" spans="31:33" ht="15.75" customHeight="1" x14ac:dyDescent="0.2">
      <c r="AE728" s="228"/>
      <c r="AF728" s="228"/>
      <c r="AG728" s="228"/>
    </row>
    <row r="729" spans="31:33" ht="15.75" customHeight="1" x14ac:dyDescent="0.2">
      <c r="AE729" s="228"/>
      <c r="AF729" s="228"/>
      <c r="AG729" s="228"/>
    </row>
    <row r="730" spans="31:33" ht="15.75" customHeight="1" x14ac:dyDescent="0.2">
      <c r="AE730" s="228"/>
      <c r="AF730" s="228"/>
      <c r="AG730" s="228"/>
    </row>
    <row r="731" spans="31:33" ht="15.75" customHeight="1" x14ac:dyDescent="0.2">
      <c r="AE731" s="228"/>
      <c r="AF731" s="228"/>
      <c r="AG731" s="228"/>
    </row>
    <row r="732" spans="31:33" ht="15.75" customHeight="1" x14ac:dyDescent="0.2">
      <c r="AE732" s="228"/>
      <c r="AF732" s="228"/>
      <c r="AG732" s="228"/>
    </row>
    <row r="733" spans="31:33" ht="15.75" customHeight="1" x14ac:dyDescent="0.2">
      <c r="AE733" s="228"/>
      <c r="AF733" s="228"/>
      <c r="AG733" s="228"/>
    </row>
    <row r="734" spans="31:33" ht="15.75" customHeight="1" x14ac:dyDescent="0.2">
      <c r="AE734" s="228"/>
      <c r="AF734" s="228"/>
      <c r="AG734" s="228"/>
    </row>
    <row r="735" spans="31:33" ht="15.75" customHeight="1" x14ac:dyDescent="0.2">
      <c r="AE735" s="228"/>
      <c r="AF735" s="228"/>
      <c r="AG735" s="228"/>
    </row>
    <row r="736" spans="31:33" ht="15.75" customHeight="1" x14ac:dyDescent="0.2">
      <c r="AE736" s="228"/>
      <c r="AF736" s="228"/>
      <c r="AG736" s="228"/>
    </row>
    <row r="737" spans="31:33" ht="15.75" customHeight="1" x14ac:dyDescent="0.2">
      <c r="AE737" s="228"/>
      <c r="AF737" s="228"/>
      <c r="AG737" s="228"/>
    </row>
    <row r="738" spans="31:33" ht="15.75" customHeight="1" x14ac:dyDescent="0.2">
      <c r="AE738" s="228"/>
      <c r="AF738" s="228"/>
      <c r="AG738" s="228"/>
    </row>
    <row r="739" spans="31:33" ht="15.75" customHeight="1" x14ac:dyDescent="0.2">
      <c r="AE739" s="228"/>
      <c r="AF739" s="228"/>
      <c r="AG739" s="228"/>
    </row>
    <row r="740" spans="31:33" ht="15.75" customHeight="1" x14ac:dyDescent="0.2">
      <c r="AE740" s="228"/>
      <c r="AF740" s="228"/>
      <c r="AG740" s="228"/>
    </row>
    <row r="741" spans="31:33" ht="15.75" customHeight="1" x14ac:dyDescent="0.2">
      <c r="AE741" s="228"/>
      <c r="AF741" s="228"/>
      <c r="AG741" s="228"/>
    </row>
    <row r="742" spans="31:33" ht="15.75" customHeight="1" x14ac:dyDescent="0.2">
      <c r="AE742" s="228"/>
      <c r="AF742" s="228"/>
      <c r="AG742" s="228"/>
    </row>
    <row r="743" spans="31:33" ht="15.75" customHeight="1" x14ac:dyDescent="0.2">
      <c r="AE743" s="228"/>
      <c r="AF743" s="228"/>
      <c r="AG743" s="228"/>
    </row>
    <row r="744" spans="31:33" ht="15.75" customHeight="1" x14ac:dyDescent="0.2">
      <c r="AE744" s="228"/>
      <c r="AF744" s="228"/>
      <c r="AG744" s="228"/>
    </row>
    <row r="745" spans="31:33" ht="15.75" customHeight="1" x14ac:dyDescent="0.2">
      <c r="AE745" s="228"/>
      <c r="AF745" s="228"/>
      <c r="AG745" s="228"/>
    </row>
    <row r="746" spans="31:33" ht="15.75" customHeight="1" x14ac:dyDescent="0.2">
      <c r="AE746" s="228"/>
      <c r="AF746" s="228"/>
      <c r="AG746" s="228"/>
    </row>
    <row r="747" spans="31:33" ht="15.75" customHeight="1" x14ac:dyDescent="0.2">
      <c r="AE747" s="228"/>
      <c r="AF747" s="228"/>
      <c r="AG747" s="228"/>
    </row>
    <row r="748" spans="31:33" ht="15.75" customHeight="1" x14ac:dyDescent="0.2">
      <c r="AE748" s="228"/>
      <c r="AF748" s="228"/>
      <c r="AG748" s="228"/>
    </row>
    <row r="749" spans="31:33" ht="15.75" customHeight="1" x14ac:dyDescent="0.2">
      <c r="AE749" s="228"/>
      <c r="AF749" s="228"/>
      <c r="AG749" s="228"/>
    </row>
    <row r="750" spans="31:33" ht="15.75" customHeight="1" x14ac:dyDescent="0.2">
      <c r="AE750" s="228"/>
      <c r="AF750" s="228"/>
      <c r="AG750" s="228"/>
    </row>
    <row r="751" spans="31:33" ht="15.75" customHeight="1" x14ac:dyDescent="0.2">
      <c r="AE751" s="228"/>
      <c r="AF751" s="228"/>
      <c r="AG751" s="228"/>
    </row>
    <row r="752" spans="31:33" ht="15.75" customHeight="1" x14ac:dyDescent="0.2">
      <c r="AE752" s="228"/>
      <c r="AF752" s="228"/>
      <c r="AG752" s="228"/>
    </row>
    <row r="753" spans="31:33" ht="15.75" customHeight="1" x14ac:dyDescent="0.2">
      <c r="AE753" s="228"/>
      <c r="AF753" s="228"/>
      <c r="AG753" s="228"/>
    </row>
    <row r="754" spans="31:33" ht="15.75" customHeight="1" x14ac:dyDescent="0.2">
      <c r="AE754" s="228"/>
      <c r="AF754" s="228"/>
      <c r="AG754" s="228"/>
    </row>
    <row r="755" spans="31:33" ht="15.75" customHeight="1" x14ac:dyDescent="0.2">
      <c r="AE755" s="228"/>
      <c r="AF755" s="228"/>
      <c r="AG755" s="228"/>
    </row>
    <row r="756" spans="31:33" ht="15.75" customHeight="1" x14ac:dyDescent="0.2">
      <c r="AE756" s="228"/>
      <c r="AF756" s="228"/>
      <c r="AG756" s="228"/>
    </row>
    <row r="757" spans="31:33" ht="15.75" customHeight="1" x14ac:dyDescent="0.2">
      <c r="AE757" s="228"/>
      <c r="AF757" s="228"/>
      <c r="AG757" s="228"/>
    </row>
    <row r="758" spans="31:33" ht="15.75" customHeight="1" x14ac:dyDescent="0.2">
      <c r="AE758" s="228"/>
      <c r="AF758" s="228"/>
      <c r="AG758" s="228"/>
    </row>
    <row r="759" spans="31:33" ht="15.75" customHeight="1" x14ac:dyDescent="0.2">
      <c r="AE759" s="228"/>
      <c r="AF759" s="228"/>
      <c r="AG759" s="228"/>
    </row>
    <row r="760" spans="31:33" ht="15.75" customHeight="1" x14ac:dyDescent="0.2">
      <c r="AE760" s="228"/>
      <c r="AF760" s="228"/>
      <c r="AG760" s="228"/>
    </row>
    <row r="761" spans="31:33" ht="15.75" customHeight="1" x14ac:dyDescent="0.2">
      <c r="AE761" s="228"/>
      <c r="AF761" s="228"/>
      <c r="AG761" s="228"/>
    </row>
    <row r="762" spans="31:33" ht="15.75" customHeight="1" x14ac:dyDescent="0.2">
      <c r="AE762" s="228"/>
      <c r="AF762" s="228"/>
      <c r="AG762" s="228"/>
    </row>
    <row r="763" spans="31:33" ht="15.75" customHeight="1" x14ac:dyDescent="0.2">
      <c r="AE763" s="228"/>
      <c r="AF763" s="228"/>
      <c r="AG763" s="228"/>
    </row>
    <row r="764" spans="31:33" ht="15.75" customHeight="1" x14ac:dyDescent="0.2">
      <c r="AE764" s="228"/>
      <c r="AF764" s="228"/>
      <c r="AG764" s="228"/>
    </row>
    <row r="765" spans="31:33" ht="15.75" customHeight="1" x14ac:dyDescent="0.2">
      <c r="AE765" s="228"/>
      <c r="AF765" s="228"/>
      <c r="AG765" s="228"/>
    </row>
    <row r="766" spans="31:33" ht="15.75" customHeight="1" x14ac:dyDescent="0.2">
      <c r="AE766" s="228"/>
      <c r="AF766" s="228"/>
      <c r="AG766" s="228"/>
    </row>
    <row r="767" spans="31:33" ht="15.75" customHeight="1" x14ac:dyDescent="0.2">
      <c r="AE767" s="228"/>
      <c r="AF767" s="228"/>
      <c r="AG767" s="228"/>
    </row>
    <row r="768" spans="31:33" ht="15.75" customHeight="1" x14ac:dyDescent="0.2">
      <c r="AE768" s="228"/>
      <c r="AF768" s="228"/>
      <c r="AG768" s="228"/>
    </row>
    <row r="769" spans="31:33" ht="15.75" customHeight="1" x14ac:dyDescent="0.2">
      <c r="AE769" s="228"/>
      <c r="AF769" s="228"/>
      <c r="AG769" s="228"/>
    </row>
    <row r="770" spans="31:33" ht="15.75" customHeight="1" x14ac:dyDescent="0.2">
      <c r="AE770" s="228"/>
      <c r="AF770" s="228"/>
      <c r="AG770" s="228"/>
    </row>
    <row r="771" spans="31:33" ht="15.75" customHeight="1" x14ac:dyDescent="0.2">
      <c r="AE771" s="228"/>
      <c r="AF771" s="228"/>
      <c r="AG771" s="228"/>
    </row>
    <row r="772" spans="31:33" ht="15.75" customHeight="1" x14ac:dyDescent="0.2">
      <c r="AE772" s="228"/>
      <c r="AF772" s="228"/>
      <c r="AG772" s="228"/>
    </row>
    <row r="773" spans="31:33" ht="15.75" customHeight="1" x14ac:dyDescent="0.2">
      <c r="AE773" s="228"/>
      <c r="AF773" s="228"/>
      <c r="AG773" s="228"/>
    </row>
    <row r="774" spans="31:33" ht="15.75" customHeight="1" x14ac:dyDescent="0.2">
      <c r="AE774" s="228"/>
      <c r="AF774" s="228"/>
      <c r="AG774" s="228"/>
    </row>
    <row r="775" spans="31:33" ht="15.75" customHeight="1" x14ac:dyDescent="0.2">
      <c r="AE775" s="228"/>
      <c r="AF775" s="228"/>
      <c r="AG775" s="228"/>
    </row>
    <row r="776" spans="31:33" ht="15.75" customHeight="1" x14ac:dyDescent="0.2">
      <c r="AE776" s="228"/>
      <c r="AF776" s="228"/>
      <c r="AG776" s="228"/>
    </row>
    <row r="777" spans="31:33" ht="15.75" customHeight="1" x14ac:dyDescent="0.2">
      <c r="AE777" s="228"/>
      <c r="AF777" s="228"/>
      <c r="AG777" s="228"/>
    </row>
    <row r="778" spans="31:33" ht="15.75" customHeight="1" x14ac:dyDescent="0.2">
      <c r="AE778" s="228"/>
      <c r="AF778" s="228"/>
      <c r="AG778" s="228"/>
    </row>
    <row r="779" spans="31:33" ht="15.75" customHeight="1" x14ac:dyDescent="0.2">
      <c r="AE779" s="228"/>
      <c r="AF779" s="228"/>
      <c r="AG779" s="228"/>
    </row>
    <row r="780" spans="31:33" ht="15.75" customHeight="1" x14ac:dyDescent="0.2">
      <c r="AE780" s="228"/>
      <c r="AF780" s="228"/>
      <c r="AG780" s="228"/>
    </row>
    <row r="781" spans="31:33" ht="15.75" customHeight="1" x14ac:dyDescent="0.2">
      <c r="AE781" s="228"/>
      <c r="AF781" s="228"/>
      <c r="AG781" s="228"/>
    </row>
    <row r="782" spans="31:33" ht="15.75" customHeight="1" x14ac:dyDescent="0.2">
      <c r="AE782" s="228"/>
      <c r="AF782" s="228"/>
      <c r="AG782" s="228"/>
    </row>
    <row r="783" spans="31:33" ht="15.75" customHeight="1" x14ac:dyDescent="0.2">
      <c r="AE783" s="228"/>
      <c r="AF783" s="228"/>
      <c r="AG783" s="228"/>
    </row>
    <row r="784" spans="31:33" ht="15.75" customHeight="1" x14ac:dyDescent="0.2">
      <c r="AE784" s="228"/>
      <c r="AF784" s="228"/>
      <c r="AG784" s="228"/>
    </row>
    <row r="785" spans="31:33" ht="15.75" customHeight="1" x14ac:dyDescent="0.2">
      <c r="AE785" s="228"/>
      <c r="AF785" s="228"/>
      <c r="AG785" s="228"/>
    </row>
    <row r="786" spans="31:33" ht="15.75" customHeight="1" x14ac:dyDescent="0.2">
      <c r="AE786" s="228"/>
      <c r="AF786" s="228"/>
      <c r="AG786" s="228"/>
    </row>
    <row r="787" spans="31:33" ht="15.75" customHeight="1" x14ac:dyDescent="0.2">
      <c r="AE787" s="228"/>
      <c r="AF787" s="228"/>
      <c r="AG787" s="228"/>
    </row>
    <row r="788" spans="31:33" ht="15.75" customHeight="1" x14ac:dyDescent="0.2">
      <c r="AE788" s="228"/>
      <c r="AF788" s="228"/>
      <c r="AG788" s="228"/>
    </row>
    <row r="789" spans="31:33" ht="15.75" customHeight="1" x14ac:dyDescent="0.2">
      <c r="AE789" s="228"/>
      <c r="AF789" s="228"/>
      <c r="AG789" s="228"/>
    </row>
    <row r="790" spans="31:33" ht="15.75" customHeight="1" x14ac:dyDescent="0.2">
      <c r="AE790" s="228"/>
      <c r="AF790" s="228"/>
      <c r="AG790" s="228"/>
    </row>
    <row r="791" spans="31:33" ht="15.75" customHeight="1" x14ac:dyDescent="0.2">
      <c r="AE791" s="228"/>
      <c r="AF791" s="228"/>
      <c r="AG791" s="228"/>
    </row>
    <row r="792" spans="31:33" ht="15.75" customHeight="1" x14ac:dyDescent="0.2">
      <c r="AE792" s="228"/>
      <c r="AF792" s="228"/>
      <c r="AG792" s="228"/>
    </row>
    <row r="793" spans="31:33" ht="15.75" customHeight="1" x14ac:dyDescent="0.2">
      <c r="AE793" s="228"/>
      <c r="AF793" s="228"/>
      <c r="AG793" s="228"/>
    </row>
    <row r="794" spans="31:33" ht="15.75" customHeight="1" x14ac:dyDescent="0.2">
      <c r="AE794" s="228"/>
      <c r="AF794" s="228"/>
      <c r="AG794" s="228"/>
    </row>
    <row r="795" spans="31:33" ht="15.75" customHeight="1" x14ac:dyDescent="0.2">
      <c r="AE795" s="228"/>
      <c r="AF795" s="228"/>
      <c r="AG795" s="228"/>
    </row>
    <row r="796" spans="31:33" ht="15.75" customHeight="1" x14ac:dyDescent="0.2">
      <c r="AE796" s="228"/>
      <c r="AF796" s="228"/>
      <c r="AG796" s="228"/>
    </row>
    <row r="797" spans="31:33" ht="15.75" customHeight="1" x14ac:dyDescent="0.2">
      <c r="AE797" s="228"/>
      <c r="AF797" s="228"/>
      <c r="AG797" s="228"/>
    </row>
    <row r="798" spans="31:33" ht="15.75" customHeight="1" x14ac:dyDescent="0.2">
      <c r="AE798" s="228"/>
      <c r="AF798" s="228"/>
      <c r="AG798" s="228"/>
    </row>
    <row r="799" spans="31:33" ht="15.75" customHeight="1" x14ac:dyDescent="0.2">
      <c r="AE799" s="228"/>
      <c r="AF799" s="228"/>
      <c r="AG799" s="228"/>
    </row>
    <row r="800" spans="31:33" ht="15.75" customHeight="1" x14ac:dyDescent="0.2">
      <c r="AE800" s="228"/>
      <c r="AF800" s="228"/>
      <c r="AG800" s="228"/>
    </row>
    <row r="801" spans="31:33" ht="15.75" customHeight="1" x14ac:dyDescent="0.2">
      <c r="AE801" s="228"/>
      <c r="AF801" s="228"/>
      <c r="AG801" s="228"/>
    </row>
    <row r="802" spans="31:33" ht="15.75" customHeight="1" x14ac:dyDescent="0.2">
      <c r="AE802" s="228"/>
      <c r="AF802" s="228"/>
      <c r="AG802" s="228"/>
    </row>
    <row r="803" spans="31:33" ht="15.75" customHeight="1" x14ac:dyDescent="0.2">
      <c r="AE803" s="228"/>
      <c r="AF803" s="228"/>
      <c r="AG803" s="228"/>
    </row>
    <row r="804" spans="31:33" ht="15.75" customHeight="1" x14ac:dyDescent="0.2">
      <c r="AE804" s="228"/>
      <c r="AF804" s="228"/>
      <c r="AG804" s="228"/>
    </row>
    <row r="805" spans="31:33" ht="15.75" customHeight="1" x14ac:dyDescent="0.2">
      <c r="AE805" s="228"/>
      <c r="AF805" s="228"/>
      <c r="AG805" s="228"/>
    </row>
    <row r="806" spans="31:33" ht="15.75" customHeight="1" x14ac:dyDescent="0.2">
      <c r="AE806" s="228"/>
      <c r="AF806" s="228"/>
      <c r="AG806" s="228"/>
    </row>
    <row r="807" spans="31:33" ht="15.75" customHeight="1" x14ac:dyDescent="0.2">
      <c r="AE807" s="228"/>
      <c r="AF807" s="228"/>
      <c r="AG807" s="228"/>
    </row>
    <row r="808" spans="31:33" ht="15.75" customHeight="1" x14ac:dyDescent="0.2">
      <c r="AE808" s="228"/>
      <c r="AF808" s="228"/>
      <c r="AG808" s="228"/>
    </row>
    <row r="809" spans="31:33" ht="15.75" customHeight="1" x14ac:dyDescent="0.2">
      <c r="AE809" s="228"/>
      <c r="AF809" s="228"/>
      <c r="AG809" s="228"/>
    </row>
    <row r="810" spans="31:33" ht="15.75" customHeight="1" x14ac:dyDescent="0.2">
      <c r="AE810" s="228"/>
      <c r="AF810" s="228"/>
      <c r="AG810" s="228"/>
    </row>
    <row r="811" spans="31:33" ht="15.75" customHeight="1" x14ac:dyDescent="0.2">
      <c r="AE811" s="228"/>
      <c r="AF811" s="228"/>
      <c r="AG811" s="228"/>
    </row>
    <row r="812" spans="31:33" ht="15.75" customHeight="1" x14ac:dyDescent="0.2">
      <c r="AE812" s="228"/>
      <c r="AF812" s="228"/>
      <c r="AG812" s="228"/>
    </row>
    <row r="813" spans="31:33" ht="15.75" customHeight="1" x14ac:dyDescent="0.2">
      <c r="AE813" s="228"/>
      <c r="AF813" s="228"/>
      <c r="AG813" s="228"/>
    </row>
    <row r="814" spans="31:33" ht="15.75" customHeight="1" x14ac:dyDescent="0.2">
      <c r="AE814" s="228"/>
      <c r="AF814" s="228"/>
      <c r="AG814" s="228"/>
    </row>
    <row r="815" spans="31:33" ht="15.75" customHeight="1" x14ac:dyDescent="0.2">
      <c r="AE815" s="228"/>
      <c r="AF815" s="228"/>
      <c r="AG815" s="228"/>
    </row>
    <row r="816" spans="31:33" ht="15.75" customHeight="1" x14ac:dyDescent="0.2">
      <c r="AE816" s="228"/>
      <c r="AF816" s="228"/>
      <c r="AG816" s="228"/>
    </row>
    <row r="817" spans="31:33" ht="15.75" customHeight="1" x14ac:dyDescent="0.2">
      <c r="AE817" s="228"/>
      <c r="AF817" s="228"/>
      <c r="AG817" s="228"/>
    </row>
    <row r="818" spans="31:33" ht="15.75" customHeight="1" x14ac:dyDescent="0.2">
      <c r="AE818" s="228"/>
      <c r="AF818" s="228"/>
      <c r="AG818" s="228"/>
    </row>
    <row r="819" spans="31:33" ht="15.75" customHeight="1" x14ac:dyDescent="0.2">
      <c r="AE819" s="228"/>
      <c r="AF819" s="228"/>
      <c r="AG819" s="228"/>
    </row>
    <row r="820" spans="31:33" ht="15.75" customHeight="1" x14ac:dyDescent="0.2">
      <c r="AE820" s="228"/>
      <c r="AF820" s="228"/>
      <c r="AG820" s="228"/>
    </row>
    <row r="821" spans="31:33" ht="15.75" customHeight="1" x14ac:dyDescent="0.2">
      <c r="AE821" s="228"/>
      <c r="AF821" s="228"/>
      <c r="AG821" s="228"/>
    </row>
    <row r="822" spans="31:33" ht="15.75" customHeight="1" x14ac:dyDescent="0.2">
      <c r="AE822" s="228"/>
      <c r="AF822" s="228"/>
      <c r="AG822" s="228"/>
    </row>
    <row r="823" spans="31:33" ht="15.75" customHeight="1" x14ac:dyDescent="0.2">
      <c r="AE823" s="228"/>
      <c r="AF823" s="228"/>
      <c r="AG823" s="228"/>
    </row>
    <row r="824" spans="31:33" ht="15.75" customHeight="1" x14ac:dyDescent="0.2">
      <c r="AE824" s="228"/>
      <c r="AF824" s="228"/>
      <c r="AG824" s="228"/>
    </row>
    <row r="825" spans="31:33" ht="15.75" customHeight="1" x14ac:dyDescent="0.2">
      <c r="AE825" s="228"/>
      <c r="AF825" s="228"/>
      <c r="AG825" s="228"/>
    </row>
    <row r="826" spans="31:33" ht="15.75" customHeight="1" x14ac:dyDescent="0.2">
      <c r="AE826" s="228"/>
      <c r="AF826" s="228"/>
      <c r="AG826" s="228"/>
    </row>
    <row r="827" spans="31:33" ht="15.75" customHeight="1" x14ac:dyDescent="0.2">
      <c r="AE827" s="228"/>
      <c r="AF827" s="228"/>
      <c r="AG827" s="228"/>
    </row>
    <row r="828" spans="31:33" ht="15.75" customHeight="1" x14ac:dyDescent="0.2">
      <c r="AE828" s="228"/>
      <c r="AF828" s="228"/>
      <c r="AG828" s="228"/>
    </row>
    <row r="829" spans="31:33" ht="15.75" customHeight="1" x14ac:dyDescent="0.2">
      <c r="AE829" s="228"/>
      <c r="AF829" s="228"/>
      <c r="AG829" s="228"/>
    </row>
    <row r="830" spans="31:33" ht="15.75" customHeight="1" x14ac:dyDescent="0.2">
      <c r="AE830" s="228"/>
      <c r="AF830" s="228"/>
      <c r="AG830" s="228"/>
    </row>
    <row r="831" spans="31:33" ht="15.75" customHeight="1" x14ac:dyDescent="0.2">
      <c r="AE831" s="228"/>
      <c r="AF831" s="228"/>
      <c r="AG831" s="228"/>
    </row>
    <row r="832" spans="31:33" ht="15.75" customHeight="1" x14ac:dyDescent="0.2">
      <c r="AE832" s="228"/>
      <c r="AF832" s="228"/>
      <c r="AG832" s="228"/>
    </row>
    <row r="833" spans="31:33" ht="15.75" customHeight="1" x14ac:dyDescent="0.2">
      <c r="AE833" s="228"/>
      <c r="AF833" s="228"/>
      <c r="AG833" s="228"/>
    </row>
    <row r="834" spans="31:33" ht="15.75" customHeight="1" x14ac:dyDescent="0.2">
      <c r="AE834" s="228"/>
      <c r="AF834" s="228"/>
      <c r="AG834" s="228"/>
    </row>
    <row r="835" spans="31:33" ht="15.75" customHeight="1" x14ac:dyDescent="0.2">
      <c r="AE835" s="228"/>
      <c r="AF835" s="228"/>
      <c r="AG835" s="228"/>
    </row>
    <row r="836" spans="31:33" ht="15.75" customHeight="1" x14ac:dyDescent="0.2">
      <c r="AE836" s="228"/>
      <c r="AF836" s="228"/>
      <c r="AG836" s="228"/>
    </row>
    <row r="837" spans="31:33" ht="15.75" customHeight="1" x14ac:dyDescent="0.2">
      <c r="AE837" s="228"/>
      <c r="AF837" s="228"/>
      <c r="AG837" s="228"/>
    </row>
    <row r="838" spans="31:33" ht="15.75" customHeight="1" x14ac:dyDescent="0.2">
      <c r="AE838" s="228"/>
      <c r="AF838" s="228"/>
      <c r="AG838" s="228"/>
    </row>
    <row r="839" spans="31:33" ht="15.75" customHeight="1" x14ac:dyDescent="0.2">
      <c r="AE839" s="228"/>
      <c r="AF839" s="228"/>
      <c r="AG839" s="228"/>
    </row>
    <row r="840" spans="31:33" ht="15.75" customHeight="1" x14ac:dyDescent="0.2">
      <c r="AE840" s="228"/>
      <c r="AF840" s="228"/>
      <c r="AG840" s="228"/>
    </row>
    <row r="841" spans="31:33" ht="15.75" customHeight="1" x14ac:dyDescent="0.2">
      <c r="AE841" s="228"/>
      <c r="AF841" s="228"/>
      <c r="AG841" s="228"/>
    </row>
    <row r="842" spans="31:33" ht="15.75" customHeight="1" x14ac:dyDescent="0.2">
      <c r="AE842" s="228"/>
      <c r="AF842" s="228"/>
      <c r="AG842" s="228"/>
    </row>
    <row r="843" spans="31:33" ht="15.75" customHeight="1" x14ac:dyDescent="0.2">
      <c r="AE843" s="228"/>
      <c r="AF843" s="228"/>
      <c r="AG843" s="228"/>
    </row>
    <row r="844" spans="31:33" ht="15.75" customHeight="1" x14ac:dyDescent="0.2">
      <c r="AE844" s="228"/>
      <c r="AF844" s="228"/>
      <c r="AG844" s="228"/>
    </row>
    <row r="845" spans="31:33" ht="15.75" customHeight="1" x14ac:dyDescent="0.2">
      <c r="AE845" s="228"/>
      <c r="AF845" s="228"/>
      <c r="AG845" s="228"/>
    </row>
    <row r="846" spans="31:33" ht="15.75" customHeight="1" x14ac:dyDescent="0.2">
      <c r="AE846" s="228"/>
      <c r="AF846" s="228"/>
      <c r="AG846" s="228"/>
    </row>
    <row r="847" spans="31:33" ht="15.75" customHeight="1" x14ac:dyDescent="0.2">
      <c r="AE847" s="228"/>
      <c r="AF847" s="228"/>
      <c r="AG847" s="228"/>
    </row>
    <row r="848" spans="31:33" ht="15.75" customHeight="1" x14ac:dyDescent="0.2">
      <c r="AE848" s="228"/>
      <c r="AF848" s="228"/>
      <c r="AG848" s="228"/>
    </row>
    <row r="849" spans="31:33" ht="15.75" customHeight="1" x14ac:dyDescent="0.2">
      <c r="AE849" s="228"/>
      <c r="AF849" s="228"/>
      <c r="AG849" s="228"/>
    </row>
    <row r="850" spans="31:33" ht="15.75" customHeight="1" x14ac:dyDescent="0.2">
      <c r="AE850" s="228"/>
      <c r="AF850" s="228"/>
      <c r="AG850" s="228"/>
    </row>
    <row r="851" spans="31:33" ht="15.75" customHeight="1" x14ac:dyDescent="0.2">
      <c r="AE851" s="228"/>
      <c r="AF851" s="228"/>
      <c r="AG851" s="228"/>
    </row>
    <row r="852" spans="31:33" ht="15.75" customHeight="1" x14ac:dyDescent="0.2">
      <c r="AE852" s="228"/>
      <c r="AF852" s="228"/>
      <c r="AG852" s="228"/>
    </row>
    <row r="853" spans="31:33" ht="15.75" customHeight="1" x14ac:dyDescent="0.2">
      <c r="AE853" s="228"/>
      <c r="AF853" s="228"/>
      <c r="AG853" s="228"/>
    </row>
    <row r="854" spans="31:33" ht="15.75" customHeight="1" x14ac:dyDescent="0.2">
      <c r="AE854" s="228"/>
      <c r="AF854" s="228"/>
      <c r="AG854" s="228"/>
    </row>
    <row r="855" spans="31:33" ht="15.75" customHeight="1" x14ac:dyDescent="0.2">
      <c r="AE855" s="228"/>
      <c r="AF855" s="228"/>
      <c r="AG855" s="228"/>
    </row>
    <row r="856" spans="31:33" ht="15.75" customHeight="1" x14ac:dyDescent="0.2">
      <c r="AE856" s="228"/>
      <c r="AF856" s="228"/>
      <c r="AG856" s="228"/>
    </row>
    <row r="857" spans="31:33" ht="15.75" customHeight="1" x14ac:dyDescent="0.2">
      <c r="AE857" s="228"/>
      <c r="AF857" s="228"/>
      <c r="AG857" s="228"/>
    </row>
    <row r="858" spans="31:33" ht="15.75" customHeight="1" x14ac:dyDescent="0.2">
      <c r="AE858" s="228"/>
      <c r="AF858" s="228"/>
      <c r="AG858" s="228"/>
    </row>
    <row r="859" spans="31:33" ht="15.75" customHeight="1" x14ac:dyDescent="0.2">
      <c r="AE859" s="228"/>
      <c r="AF859" s="228"/>
      <c r="AG859" s="228"/>
    </row>
    <row r="860" spans="31:33" ht="15.75" customHeight="1" x14ac:dyDescent="0.2">
      <c r="AE860" s="228"/>
      <c r="AF860" s="228"/>
      <c r="AG860" s="228"/>
    </row>
    <row r="861" spans="31:33" ht="15.75" customHeight="1" x14ac:dyDescent="0.2">
      <c r="AE861" s="228"/>
      <c r="AF861" s="228"/>
      <c r="AG861" s="228"/>
    </row>
    <row r="862" spans="31:33" ht="15.75" customHeight="1" x14ac:dyDescent="0.2">
      <c r="AE862" s="228"/>
      <c r="AF862" s="228"/>
      <c r="AG862" s="228"/>
    </row>
    <row r="863" spans="31:33" ht="15.75" customHeight="1" x14ac:dyDescent="0.2">
      <c r="AE863" s="228"/>
      <c r="AF863" s="228"/>
      <c r="AG863" s="228"/>
    </row>
    <row r="864" spans="31:33" ht="15.75" customHeight="1" x14ac:dyDescent="0.2">
      <c r="AE864" s="228"/>
      <c r="AF864" s="228"/>
      <c r="AG864" s="228"/>
    </row>
    <row r="865" spans="31:33" ht="15.75" customHeight="1" x14ac:dyDescent="0.2">
      <c r="AE865" s="228"/>
      <c r="AF865" s="228"/>
      <c r="AG865" s="228"/>
    </row>
    <row r="866" spans="31:33" ht="15.75" customHeight="1" x14ac:dyDescent="0.2">
      <c r="AE866" s="228"/>
      <c r="AF866" s="228"/>
      <c r="AG866" s="228"/>
    </row>
    <row r="867" spans="31:33" ht="15.75" customHeight="1" x14ac:dyDescent="0.2">
      <c r="AE867" s="228"/>
      <c r="AF867" s="228"/>
      <c r="AG867" s="228"/>
    </row>
    <row r="868" spans="31:33" ht="15.75" customHeight="1" x14ac:dyDescent="0.2">
      <c r="AE868" s="228"/>
      <c r="AF868" s="228"/>
      <c r="AG868" s="228"/>
    </row>
    <row r="869" spans="31:33" ht="15.75" customHeight="1" x14ac:dyDescent="0.2">
      <c r="AE869" s="228"/>
      <c r="AF869" s="228"/>
      <c r="AG869" s="228"/>
    </row>
    <row r="870" spans="31:33" ht="15.75" customHeight="1" x14ac:dyDescent="0.2">
      <c r="AE870" s="228"/>
      <c r="AF870" s="228"/>
      <c r="AG870" s="228"/>
    </row>
    <row r="871" spans="31:33" ht="15.75" customHeight="1" x14ac:dyDescent="0.2">
      <c r="AE871" s="228"/>
      <c r="AF871" s="228"/>
      <c r="AG871" s="228"/>
    </row>
    <row r="872" spans="31:33" ht="15.75" customHeight="1" x14ac:dyDescent="0.2">
      <c r="AE872" s="228"/>
      <c r="AF872" s="228"/>
      <c r="AG872" s="228"/>
    </row>
    <row r="873" spans="31:33" ht="15.75" customHeight="1" x14ac:dyDescent="0.2">
      <c r="AE873" s="228"/>
      <c r="AF873" s="228"/>
      <c r="AG873" s="228"/>
    </row>
    <row r="874" spans="31:33" ht="15.75" customHeight="1" x14ac:dyDescent="0.2">
      <c r="AE874" s="228"/>
      <c r="AF874" s="228"/>
      <c r="AG874" s="228"/>
    </row>
    <row r="875" spans="31:33" ht="15.75" customHeight="1" x14ac:dyDescent="0.2">
      <c r="AE875" s="228"/>
      <c r="AF875" s="228"/>
      <c r="AG875" s="228"/>
    </row>
    <row r="876" spans="31:33" ht="15.75" customHeight="1" x14ac:dyDescent="0.2">
      <c r="AE876" s="228"/>
      <c r="AF876" s="228"/>
      <c r="AG876" s="228"/>
    </row>
    <row r="877" spans="31:33" ht="15.75" customHeight="1" x14ac:dyDescent="0.2">
      <c r="AE877" s="228"/>
      <c r="AF877" s="228"/>
      <c r="AG877" s="228"/>
    </row>
    <row r="878" spans="31:33" ht="15.75" customHeight="1" x14ac:dyDescent="0.2">
      <c r="AE878" s="228"/>
      <c r="AF878" s="228"/>
      <c r="AG878" s="228"/>
    </row>
    <row r="879" spans="31:33" ht="15.75" customHeight="1" x14ac:dyDescent="0.2">
      <c r="AE879" s="228"/>
      <c r="AF879" s="228"/>
      <c r="AG879" s="228"/>
    </row>
    <row r="880" spans="31:33" ht="15.75" customHeight="1" x14ac:dyDescent="0.2">
      <c r="AE880" s="228"/>
      <c r="AF880" s="228"/>
      <c r="AG880" s="228"/>
    </row>
    <row r="881" spans="31:33" ht="15.75" customHeight="1" x14ac:dyDescent="0.2">
      <c r="AE881" s="228"/>
      <c r="AF881" s="228"/>
      <c r="AG881" s="228"/>
    </row>
    <row r="882" spans="31:33" ht="15.75" customHeight="1" x14ac:dyDescent="0.2">
      <c r="AE882" s="228"/>
      <c r="AF882" s="228"/>
      <c r="AG882" s="228"/>
    </row>
    <row r="883" spans="31:33" ht="15.75" customHeight="1" x14ac:dyDescent="0.2">
      <c r="AE883" s="228"/>
      <c r="AF883" s="228"/>
      <c r="AG883" s="228"/>
    </row>
    <row r="884" spans="31:33" ht="15.75" customHeight="1" x14ac:dyDescent="0.2">
      <c r="AE884" s="228"/>
      <c r="AF884" s="228"/>
      <c r="AG884" s="228"/>
    </row>
    <row r="885" spans="31:33" ht="15.75" customHeight="1" x14ac:dyDescent="0.2">
      <c r="AE885" s="228"/>
      <c r="AF885" s="228"/>
      <c r="AG885" s="228"/>
    </row>
    <row r="886" spans="31:33" ht="15.75" customHeight="1" x14ac:dyDescent="0.2">
      <c r="AE886" s="228"/>
      <c r="AF886" s="228"/>
      <c r="AG886" s="228"/>
    </row>
    <row r="887" spans="31:33" ht="15.75" customHeight="1" x14ac:dyDescent="0.2">
      <c r="AE887" s="228"/>
      <c r="AF887" s="228"/>
      <c r="AG887" s="228"/>
    </row>
    <row r="888" spans="31:33" ht="15.75" customHeight="1" x14ac:dyDescent="0.2">
      <c r="AE888" s="228"/>
      <c r="AF888" s="228"/>
      <c r="AG888" s="228"/>
    </row>
    <row r="889" spans="31:33" ht="15.75" customHeight="1" x14ac:dyDescent="0.2">
      <c r="AE889" s="228"/>
      <c r="AF889" s="228"/>
      <c r="AG889" s="228"/>
    </row>
    <row r="890" spans="31:33" ht="15.75" customHeight="1" x14ac:dyDescent="0.2">
      <c r="AE890" s="228"/>
      <c r="AF890" s="228"/>
      <c r="AG890" s="228"/>
    </row>
    <row r="891" spans="31:33" ht="15.75" customHeight="1" x14ac:dyDescent="0.2">
      <c r="AE891" s="228"/>
      <c r="AF891" s="228"/>
      <c r="AG891" s="228"/>
    </row>
    <row r="892" spans="31:33" ht="15.75" customHeight="1" x14ac:dyDescent="0.2">
      <c r="AE892" s="228"/>
      <c r="AF892" s="228"/>
      <c r="AG892" s="228"/>
    </row>
    <row r="893" spans="31:33" ht="15.75" customHeight="1" x14ac:dyDescent="0.2">
      <c r="AE893" s="228"/>
      <c r="AF893" s="228"/>
      <c r="AG893" s="228"/>
    </row>
    <row r="894" spans="31:33" ht="15.75" customHeight="1" x14ac:dyDescent="0.2">
      <c r="AE894" s="228"/>
      <c r="AF894" s="228"/>
      <c r="AG894" s="228"/>
    </row>
    <row r="895" spans="31:33" ht="15.75" customHeight="1" x14ac:dyDescent="0.2">
      <c r="AE895" s="228"/>
      <c r="AF895" s="228"/>
      <c r="AG895" s="228"/>
    </row>
    <row r="896" spans="31:33" ht="15.75" customHeight="1" x14ac:dyDescent="0.2">
      <c r="AE896" s="228"/>
      <c r="AF896" s="228"/>
      <c r="AG896" s="228"/>
    </row>
    <row r="897" spans="31:33" ht="15.75" customHeight="1" x14ac:dyDescent="0.2">
      <c r="AE897" s="228"/>
      <c r="AF897" s="228"/>
      <c r="AG897" s="228"/>
    </row>
    <row r="898" spans="31:33" ht="15.75" customHeight="1" x14ac:dyDescent="0.2">
      <c r="AE898" s="228"/>
      <c r="AF898" s="228"/>
      <c r="AG898" s="228"/>
    </row>
    <row r="899" spans="31:33" ht="15.75" customHeight="1" x14ac:dyDescent="0.2">
      <c r="AE899" s="228"/>
      <c r="AF899" s="228"/>
      <c r="AG899" s="228"/>
    </row>
    <row r="900" spans="31:33" ht="15.75" customHeight="1" x14ac:dyDescent="0.2">
      <c r="AE900" s="228"/>
      <c r="AF900" s="228"/>
      <c r="AG900" s="228"/>
    </row>
    <row r="901" spans="31:33" ht="15.75" customHeight="1" x14ac:dyDescent="0.2">
      <c r="AE901" s="228"/>
      <c r="AF901" s="228"/>
      <c r="AG901" s="228"/>
    </row>
    <row r="902" spans="31:33" ht="15.75" customHeight="1" x14ac:dyDescent="0.2">
      <c r="AE902" s="228"/>
      <c r="AF902" s="228"/>
      <c r="AG902" s="228"/>
    </row>
    <row r="903" spans="31:33" ht="15.75" customHeight="1" x14ac:dyDescent="0.2">
      <c r="AE903" s="228"/>
      <c r="AF903" s="228"/>
      <c r="AG903" s="228"/>
    </row>
    <row r="904" spans="31:33" ht="15.75" customHeight="1" x14ac:dyDescent="0.2">
      <c r="AE904" s="228"/>
      <c r="AF904" s="228"/>
      <c r="AG904" s="228"/>
    </row>
    <row r="905" spans="31:33" ht="15.75" customHeight="1" x14ac:dyDescent="0.2">
      <c r="AE905" s="228"/>
      <c r="AF905" s="228"/>
      <c r="AG905" s="228"/>
    </row>
    <row r="906" spans="31:33" ht="15.75" customHeight="1" x14ac:dyDescent="0.2">
      <c r="AE906" s="228"/>
      <c r="AF906" s="228"/>
      <c r="AG906" s="228"/>
    </row>
    <row r="907" spans="31:33" ht="15.75" customHeight="1" x14ac:dyDescent="0.2">
      <c r="AE907" s="228"/>
      <c r="AF907" s="228"/>
      <c r="AG907" s="228"/>
    </row>
    <row r="908" spans="31:33" ht="15.75" customHeight="1" x14ac:dyDescent="0.2">
      <c r="AE908" s="228"/>
      <c r="AF908" s="228"/>
      <c r="AG908" s="228"/>
    </row>
    <row r="909" spans="31:33" ht="15.75" customHeight="1" x14ac:dyDescent="0.2">
      <c r="AE909" s="228"/>
      <c r="AF909" s="228"/>
      <c r="AG909" s="228"/>
    </row>
    <row r="910" spans="31:33" ht="15.75" customHeight="1" x14ac:dyDescent="0.2">
      <c r="AE910" s="228"/>
      <c r="AF910" s="228"/>
      <c r="AG910" s="228"/>
    </row>
    <row r="911" spans="31:33" ht="15.75" customHeight="1" x14ac:dyDescent="0.2">
      <c r="AE911" s="228"/>
      <c r="AF911" s="228"/>
      <c r="AG911" s="228"/>
    </row>
    <row r="912" spans="31:33" ht="15.75" customHeight="1" x14ac:dyDescent="0.2">
      <c r="AE912" s="228"/>
      <c r="AF912" s="228"/>
      <c r="AG912" s="228"/>
    </row>
    <row r="913" spans="31:33" ht="15.75" customHeight="1" x14ac:dyDescent="0.2">
      <c r="AE913" s="228"/>
      <c r="AF913" s="228"/>
      <c r="AG913" s="228"/>
    </row>
    <row r="914" spans="31:33" ht="15.75" customHeight="1" x14ac:dyDescent="0.2">
      <c r="AE914" s="228"/>
      <c r="AF914" s="228"/>
      <c r="AG914" s="228"/>
    </row>
    <row r="915" spans="31:33" ht="15.75" customHeight="1" x14ac:dyDescent="0.2">
      <c r="AE915" s="228"/>
      <c r="AF915" s="228"/>
      <c r="AG915" s="228"/>
    </row>
    <row r="916" spans="31:33" ht="15.75" customHeight="1" x14ac:dyDescent="0.2">
      <c r="AE916" s="228"/>
      <c r="AF916" s="228"/>
      <c r="AG916" s="228"/>
    </row>
    <row r="917" spans="31:33" ht="15.75" customHeight="1" x14ac:dyDescent="0.2">
      <c r="AE917" s="228"/>
      <c r="AF917" s="228"/>
      <c r="AG917" s="228"/>
    </row>
    <row r="918" spans="31:33" ht="15.75" customHeight="1" x14ac:dyDescent="0.2">
      <c r="AE918" s="228"/>
      <c r="AF918" s="228"/>
      <c r="AG918" s="228"/>
    </row>
    <row r="919" spans="31:33" ht="15.75" customHeight="1" x14ac:dyDescent="0.2">
      <c r="AE919" s="228"/>
      <c r="AF919" s="228"/>
      <c r="AG919" s="228"/>
    </row>
    <row r="920" spans="31:33" ht="15.75" customHeight="1" x14ac:dyDescent="0.2">
      <c r="AE920" s="228"/>
      <c r="AF920" s="228"/>
      <c r="AG920" s="228"/>
    </row>
    <row r="921" spans="31:33" ht="15.75" customHeight="1" x14ac:dyDescent="0.2">
      <c r="AE921" s="228"/>
      <c r="AF921" s="228"/>
      <c r="AG921" s="228"/>
    </row>
    <row r="922" spans="31:33" ht="15.75" customHeight="1" x14ac:dyDescent="0.2">
      <c r="AE922" s="228"/>
      <c r="AF922" s="228"/>
      <c r="AG922" s="228"/>
    </row>
    <row r="923" spans="31:33" ht="15.75" customHeight="1" x14ac:dyDescent="0.2">
      <c r="AE923" s="228"/>
      <c r="AF923" s="228"/>
      <c r="AG923" s="228"/>
    </row>
    <row r="924" spans="31:33" ht="15.75" customHeight="1" x14ac:dyDescent="0.2">
      <c r="AE924" s="228"/>
      <c r="AF924" s="228"/>
      <c r="AG924" s="228"/>
    </row>
    <row r="925" spans="31:33" ht="15.75" customHeight="1" x14ac:dyDescent="0.2">
      <c r="AE925" s="228"/>
      <c r="AF925" s="228"/>
      <c r="AG925" s="228"/>
    </row>
    <row r="926" spans="31:33" ht="15.75" customHeight="1" x14ac:dyDescent="0.2">
      <c r="AE926" s="228"/>
      <c r="AF926" s="228"/>
      <c r="AG926" s="228"/>
    </row>
    <row r="927" spans="31:33" ht="15.75" customHeight="1" x14ac:dyDescent="0.2">
      <c r="AE927" s="228"/>
      <c r="AF927" s="228"/>
      <c r="AG927" s="228"/>
    </row>
    <row r="928" spans="31:33" ht="15.75" customHeight="1" x14ac:dyDescent="0.2">
      <c r="AE928" s="228"/>
      <c r="AF928" s="228"/>
      <c r="AG928" s="228"/>
    </row>
    <row r="929" spans="31:33" ht="15.75" customHeight="1" x14ac:dyDescent="0.2">
      <c r="AE929" s="228"/>
      <c r="AF929" s="228"/>
      <c r="AG929" s="228"/>
    </row>
    <row r="930" spans="31:33" ht="15.75" customHeight="1" x14ac:dyDescent="0.2">
      <c r="AE930" s="228"/>
      <c r="AF930" s="228"/>
      <c r="AG930" s="228"/>
    </row>
    <row r="931" spans="31:33" ht="15.75" customHeight="1" x14ac:dyDescent="0.2">
      <c r="AE931" s="228"/>
      <c r="AF931" s="228"/>
      <c r="AG931" s="228"/>
    </row>
    <row r="932" spans="31:33" ht="15.75" customHeight="1" x14ac:dyDescent="0.2">
      <c r="AE932" s="228"/>
      <c r="AF932" s="228"/>
      <c r="AG932" s="228"/>
    </row>
    <row r="933" spans="31:33" ht="15.75" customHeight="1" x14ac:dyDescent="0.2">
      <c r="AE933" s="228"/>
      <c r="AF933" s="228"/>
      <c r="AG933" s="228"/>
    </row>
    <row r="934" spans="31:33" ht="15.75" customHeight="1" x14ac:dyDescent="0.2">
      <c r="AE934" s="228"/>
      <c r="AF934" s="228"/>
      <c r="AG934" s="228"/>
    </row>
    <row r="935" spans="31:33" ht="15.75" customHeight="1" x14ac:dyDescent="0.2">
      <c r="AE935" s="228"/>
      <c r="AF935" s="228"/>
      <c r="AG935" s="228"/>
    </row>
    <row r="936" spans="31:33" ht="15.75" customHeight="1" x14ac:dyDescent="0.2">
      <c r="AE936" s="228"/>
      <c r="AF936" s="228"/>
      <c r="AG936" s="228"/>
    </row>
    <row r="937" spans="31:33" ht="15.75" customHeight="1" x14ac:dyDescent="0.2">
      <c r="AE937" s="228"/>
      <c r="AF937" s="228"/>
      <c r="AG937" s="228"/>
    </row>
    <row r="938" spans="31:33" ht="15.75" customHeight="1" x14ac:dyDescent="0.2">
      <c r="AE938" s="228"/>
      <c r="AF938" s="228"/>
      <c r="AG938" s="228"/>
    </row>
    <row r="939" spans="31:33" ht="15.75" customHeight="1" x14ac:dyDescent="0.2">
      <c r="AE939" s="228"/>
      <c r="AF939" s="228"/>
      <c r="AG939" s="228"/>
    </row>
    <row r="940" spans="31:33" ht="15.75" customHeight="1" x14ac:dyDescent="0.2">
      <c r="AE940" s="228"/>
      <c r="AF940" s="228"/>
      <c r="AG940" s="228"/>
    </row>
    <row r="941" spans="31:33" ht="15.75" customHeight="1" x14ac:dyDescent="0.2">
      <c r="AE941" s="228"/>
      <c r="AF941" s="228"/>
      <c r="AG941" s="228"/>
    </row>
    <row r="942" spans="31:33" ht="15.75" customHeight="1" x14ac:dyDescent="0.2">
      <c r="AE942" s="228"/>
      <c r="AF942" s="228"/>
      <c r="AG942" s="228"/>
    </row>
    <row r="943" spans="31:33" ht="15.75" customHeight="1" x14ac:dyDescent="0.2">
      <c r="AE943" s="228"/>
      <c r="AF943" s="228"/>
      <c r="AG943" s="228"/>
    </row>
    <row r="944" spans="31:33" ht="15.75" customHeight="1" x14ac:dyDescent="0.2">
      <c r="AE944" s="228"/>
      <c r="AF944" s="228"/>
      <c r="AG944" s="228"/>
    </row>
    <row r="945" spans="31:33" ht="15.75" customHeight="1" x14ac:dyDescent="0.2">
      <c r="AE945" s="228"/>
      <c r="AF945" s="228"/>
      <c r="AG945" s="228"/>
    </row>
    <row r="946" spans="31:33" ht="15.75" customHeight="1" x14ac:dyDescent="0.2">
      <c r="AE946" s="228"/>
      <c r="AF946" s="228"/>
      <c r="AG946" s="228"/>
    </row>
    <row r="947" spans="31:33" ht="15.75" customHeight="1" x14ac:dyDescent="0.2">
      <c r="AE947" s="228"/>
      <c r="AF947" s="228"/>
      <c r="AG947" s="228"/>
    </row>
    <row r="948" spans="31:33" ht="15.75" customHeight="1" x14ac:dyDescent="0.2">
      <c r="AE948" s="228"/>
      <c r="AF948" s="228"/>
      <c r="AG948" s="228"/>
    </row>
    <row r="949" spans="31:33" ht="15.75" customHeight="1" x14ac:dyDescent="0.2">
      <c r="AE949" s="228"/>
      <c r="AF949" s="228"/>
      <c r="AG949" s="228"/>
    </row>
    <row r="950" spans="31:33" ht="15.75" customHeight="1" x14ac:dyDescent="0.2">
      <c r="AE950" s="228"/>
      <c r="AF950" s="228"/>
      <c r="AG950" s="228"/>
    </row>
    <row r="951" spans="31:33" ht="15.75" customHeight="1" x14ac:dyDescent="0.2">
      <c r="AE951" s="228"/>
      <c r="AF951" s="228"/>
      <c r="AG951" s="228"/>
    </row>
    <row r="952" spans="31:33" ht="15.75" customHeight="1" x14ac:dyDescent="0.2">
      <c r="AE952" s="228"/>
      <c r="AF952" s="228"/>
      <c r="AG952" s="228"/>
    </row>
    <row r="953" spans="31:33" ht="15.75" customHeight="1" x14ac:dyDescent="0.2">
      <c r="AE953" s="228"/>
      <c r="AF953" s="228"/>
      <c r="AG953" s="228"/>
    </row>
    <row r="954" spans="31:33" ht="15.75" customHeight="1" x14ac:dyDescent="0.2">
      <c r="AE954" s="228"/>
      <c r="AF954" s="228"/>
      <c r="AG954" s="228"/>
    </row>
    <row r="955" spans="31:33" ht="15.75" customHeight="1" x14ac:dyDescent="0.2">
      <c r="AE955" s="228"/>
      <c r="AF955" s="228"/>
      <c r="AG955" s="228"/>
    </row>
    <row r="956" spans="31:33" ht="15.75" customHeight="1" x14ac:dyDescent="0.2">
      <c r="AE956" s="228"/>
      <c r="AF956" s="228"/>
      <c r="AG956" s="228"/>
    </row>
    <row r="957" spans="31:33" ht="15.75" customHeight="1" x14ac:dyDescent="0.2">
      <c r="AE957" s="228"/>
      <c r="AF957" s="228"/>
      <c r="AG957" s="228"/>
    </row>
    <row r="958" spans="31:33" ht="15.75" customHeight="1" x14ac:dyDescent="0.2">
      <c r="AE958" s="228"/>
      <c r="AF958" s="228"/>
      <c r="AG958" s="228"/>
    </row>
    <row r="959" spans="31:33" ht="15.75" customHeight="1" x14ac:dyDescent="0.2">
      <c r="AE959" s="228"/>
      <c r="AF959" s="228"/>
      <c r="AG959" s="228"/>
    </row>
    <row r="960" spans="31:33" ht="15.75" customHeight="1" x14ac:dyDescent="0.2">
      <c r="AE960" s="228"/>
      <c r="AF960" s="228"/>
      <c r="AG960" s="228"/>
    </row>
    <row r="961" spans="31:33" ht="15.75" customHeight="1" x14ac:dyDescent="0.2">
      <c r="AE961" s="228"/>
      <c r="AF961" s="228"/>
      <c r="AG961" s="228"/>
    </row>
    <row r="962" spans="31:33" ht="15.75" customHeight="1" x14ac:dyDescent="0.2">
      <c r="AE962" s="228"/>
      <c r="AF962" s="228"/>
      <c r="AG962" s="228"/>
    </row>
    <row r="963" spans="31:33" ht="15.75" customHeight="1" x14ac:dyDescent="0.2">
      <c r="AE963" s="228"/>
      <c r="AF963" s="228"/>
      <c r="AG963" s="228"/>
    </row>
    <row r="964" spans="31:33" ht="15.75" customHeight="1" x14ac:dyDescent="0.2">
      <c r="AE964" s="228"/>
      <c r="AF964" s="228"/>
      <c r="AG964" s="228"/>
    </row>
    <row r="965" spans="31:33" ht="15.75" customHeight="1" x14ac:dyDescent="0.2">
      <c r="AE965" s="228"/>
      <c r="AF965" s="228"/>
      <c r="AG965" s="228"/>
    </row>
    <row r="966" spans="31:33" ht="15.75" customHeight="1" x14ac:dyDescent="0.2">
      <c r="AE966" s="228"/>
      <c r="AF966" s="228"/>
      <c r="AG966" s="228"/>
    </row>
    <row r="967" spans="31:33" ht="15.75" customHeight="1" x14ac:dyDescent="0.2">
      <c r="AE967" s="228"/>
      <c r="AF967" s="228"/>
      <c r="AG967" s="228"/>
    </row>
    <row r="968" spans="31:33" ht="15.75" customHeight="1" x14ac:dyDescent="0.2">
      <c r="AE968" s="228"/>
      <c r="AF968" s="228"/>
      <c r="AG968" s="228"/>
    </row>
    <row r="969" spans="31:33" ht="15.75" customHeight="1" x14ac:dyDescent="0.2">
      <c r="AE969" s="228"/>
      <c r="AF969" s="228"/>
      <c r="AG969" s="228"/>
    </row>
    <row r="970" spans="31:33" ht="15.75" customHeight="1" x14ac:dyDescent="0.2">
      <c r="AE970" s="228"/>
      <c r="AF970" s="228"/>
      <c r="AG970" s="228"/>
    </row>
    <row r="971" spans="31:33" ht="15.75" customHeight="1" x14ac:dyDescent="0.2">
      <c r="AE971" s="228"/>
      <c r="AF971" s="228"/>
      <c r="AG971" s="228"/>
    </row>
    <row r="972" spans="31:33" ht="15.75" customHeight="1" x14ac:dyDescent="0.2">
      <c r="AE972" s="228"/>
      <c r="AF972" s="228"/>
      <c r="AG972" s="228"/>
    </row>
    <row r="973" spans="31:33" ht="15.75" customHeight="1" x14ac:dyDescent="0.2">
      <c r="AE973" s="228"/>
      <c r="AF973" s="228"/>
      <c r="AG973" s="228"/>
    </row>
    <row r="974" spans="31:33" ht="15.75" customHeight="1" x14ac:dyDescent="0.2">
      <c r="AE974" s="228"/>
      <c r="AF974" s="228"/>
      <c r="AG974" s="228"/>
    </row>
    <row r="975" spans="31:33" ht="15.75" customHeight="1" x14ac:dyDescent="0.2">
      <c r="AE975" s="228"/>
      <c r="AF975" s="228"/>
      <c r="AG975" s="228"/>
    </row>
    <row r="976" spans="31:33" ht="15.75" customHeight="1" x14ac:dyDescent="0.2">
      <c r="AE976" s="228"/>
      <c r="AF976" s="228"/>
      <c r="AG976" s="228"/>
    </row>
    <row r="977" spans="31:33" ht="15.75" customHeight="1" x14ac:dyDescent="0.2">
      <c r="AE977" s="228"/>
      <c r="AF977" s="228"/>
      <c r="AG977" s="228"/>
    </row>
    <row r="978" spans="31:33" ht="15.75" customHeight="1" x14ac:dyDescent="0.2">
      <c r="AE978" s="228"/>
      <c r="AF978" s="228"/>
      <c r="AG978" s="228"/>
    </row>
    <row r="979" spans="31:33" ht="15.75" customHeight="1" x14ac:dyDescent="0.2">
      <c r="AE979" s="228"/>
      <c r="AF979" s="228"/>
      <c r="AG979" s="228"/>
    </row>
    <row r="980" spans="31:33" ht="15.75" customHeight="1" x14ac:dyDescent="0.2">
      <c r="AE980" s="228"/>
      <c r="AF980" s="228"/>
      <c r="AG980" s="228"/>
    </row>
    <row r="981" spans="31:33" ht="15.75" customHeight="1" x14ac:dyDescent="0.2">
      <c r="AE981" s="228"/>
      <c r="AF981" s="228"/>
      <c r="AG981" s="228"/>
    </row>
    <row r="982" spans="31:33" ht="15.75" customHeight="1" x14ac:dyDescent="0.2">
      <c r="AE982" s="228"/>
      <c r="AF982" s="228"/>
      <c r="AG982" s="228"/>
    </row>
    <row r="983" spans="31:33" ht="15.75" customHeight="1" x14ac:dyDescent="0.2">
      <c r="AE983" s="228"/>
      <c r="AF983" s="228"/>
      <c r="AG983" s="228"/>
    </row>
    <row r="984" spans="31:33" ht="15.75" customHeight="1" x14ac:dyDescent="0.2">
      <c r="AE984" s="228"/>
      <c r="AF984" s="228"/>
      <c r="AG984" s="228"/>
    </row>
    <row r="985" spans="31:33" ht="15.75" customHeight="1" x14ac:dyDescent="0.2">
      <c r="AE985" s="228"/>
      <c r="AF985" s="228"/>
      <c r="AG985" s="228"/>
    </row>
    <row r="986" spans="31:33" ht="15.75" customHeight="1" x14ac:dyDescent="0.2">
      <c r="AE986" s="228"/>
      <c r="AF986" s="228"/>
      <c r="AG986" s="228"/>
    </row>
    <row r="987" spans="31:33" ht="15.75" customHeight="1" x14ac:dyDescent="0.2">
      <c r="AE987" s="228"/>
      <c r="AF987" s="228"/>
      <c r="AG987" s="228"/>
    </row>
    <row r="988" spans="31:33" ht="15.75" customHeight="1" x14ac:dyDescent="0.2">
      <c r="AE988" s="228"/>
      <c r="AF988" s="228"/>
      <c r="AG988" s="228"/>
    </row>
    <row r="989" spans="31:33" ht="15.75" customHeight="1" x14ac:dyDescent="0.2">
      <c r="AE989" s="228"/>
      <c r="AF989" s="228"/>
      <c r="AG989" s="228"/>
    </row>
    <row r="990" spans="31:33" ht="15.75" customHeight="1" x14ac:dyDescent="0.2">
      <c r="AE990" s="228"/>
      <c r="AF990" s="228"/>
      <c r="AG990" s="228"/>
    </row>
    <row r="991" spans="31:33" ht="15.75" customHeight="1" x14ac:dyDescent="0.2">
      <c r="AE991" s="228"/>
      <c r="AF991" s="228"/>
      <c r="AG991" s="228"/>
    </row>
    <row r="992" spans="31:33" ht="15.75" customHeight="1" x14ac:dyDescent="0.2">
      <c r="AE992" s="228"/>
      <c r="AF992" s="228"/>
      <c r="AG992" s="228"/>
    </row>
    <row r="993" spans="31:33" ht="15.75" customHeight="1" x14ac:dyDescent="0.2">
      <c r="AE993" s="228"/>
      <c r="AF993" s="228"/>
      <c r="AG993" s="228"/>
    </row>
    <row r="994" spans="31:33" ht="15.75" customHeight="1" x14ac:dyDescent="0.2">
      <c r="AE994" s="228"/>
      <c r="AF994" s="228"/>
      <c r="AG994" s="228"/>
    </row>
    <row r="995" spans="31:33" ht="15.75" customHeight="1" x14ac:dyDescent="0.2">
      <c r="AE995" s="228"/>
      <c r="AF995" s="228"/>
      <c r="AG995" s="228"/>
    </row>
    <row r="996" spans="31:33" ht="15.75" customHeight="1" x14ac:dyDescent="0.2">
      <c r="AE996" s="228"/>
      <c r="AF996" s="228"/>
      <c r="AG996" s="228"/>
    </row>
    <row r="997" spans="31:33" ht="15.75" customHeight="1" x14ac:dyDescent="0.2">
      <c r="AE997" s="228"/>
      <c r="AF997" s="228"/>
      <c r="AG997" s="228"/>
    </row>
    <row r="998" spans="31:33" ht="15.75" customHeight="1" x14ac:dyDescent="0.2">
      <c r="AE998" s="228"/>
      <c r="AF998" s="228"/>
      <c r="AG998" s="228"/>
    </row>
    <row r="999" spans="31:33" ht="15.75" customHeight="1" x14ac:dyDescent="0.2">
      <c r="AE999" s="228"/>
      <c r="AF999" s="228"/>
      <c r="AG999" s="228"/>
    </row>
    <row r="1000" spans="31:33" ht="15.75" customHeight="1" x14ac:dyDescent="0.2">
      <c r="AE1000" s="228"/>
      <c r="AF1000" s="228"/>
      <c r="AG1000" s="228"/>
    </row>
  </sheetData>
  <sheetProtection password="D4A9" sheet="1" objects="1" scenarios="1"/>
  <mergeCells count="7">
    <mergeCell ref="W34:Z34"/>
    <mergeCell ref="AA34:AD34"/>
    <mergeCell ref="B32:C32"/>
    <mergeCell ref="E32:F32"/>
    <mergeCell ref="K34:N34"/>
    <mergeCell ref="O34:R34"/>
    <mergeCell ref="S34:V34"/>
  </mergeCells>
  <hyperlinks>
    <hyperlink ref="A1" location="INICIO!A1" display="Volver al indice"/>
  </hyperlinks>
  <pageMargins left="0.75" right="0.75" top="1" bottom="1" header="0.51180555555555496" footer="0.51180555555555496"/>
  <pageSetup paperSize="9"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N1000"/>
  <sheetViews>
    <sheetView zoomScale="131" zoomScaleNormal="131" workbookViewId="0">
      <pane xSplit="1" topLeftCell="B1" activePane="topRight" state="frozen"/>
      <selection pane="topRight" activeCell="AN80" sqref="AN80"/>
    </sheetView>
  </sheetViews>
  <sheetFormatPr baseColWidth="10" defaultColWidth="8.7109375" defaultRowHeight="16" x14ac:dyDescent="0.2"/>
  <cols>
    <col min="1" max="1" width="67" customWidth="1"/>
    <col min="2" max="6" width="12.140625" customWidth="1"/>
    <col min="7" max="7" width="15" customWidth="1"/>
    <col min="8" max="9" width="12.140625" customWidth="1"/>
    <col min="10" max="10" width="15" customWidth="1"/>
    <col min="14" max="14" width="15.140625" customWidth="1"/>
    <col min="15" max="15" width="15" customWidth="1"/>
    <col min="20" max="20" width="15.42578125" customWidth="1"/>
    <col min="27" max="27" width="16" customWidth="1"/>
    <col min="32" max="32" width="20.7109375" customWidth="1"/>
    <col min="35" max="40" width="14.5703125" customWidth="1"/>
  </cols>
  <sheetData>
    <row r="1" spans="1:40" ht="15.75" customHeight="1" x14ac:dyDescent="0.2">
      <c r="A1" s="194" t="s">
        <v>54</v>
      </c>
      <c r="B1" s="195"/>
      <c r="C1" s="195"/>
      <c r="D1" s="195"/>
      <c r="E1" s="195"/>
      <c r="F1" s="195" t="s">
        <v>697</v>
      </c>
      <c r="G1" s="195"/>
      <c r="H1" s="195"/>
      <c r="I1" s="195"/>
      <c r="J1" s="195"/>
      <c r="K1" s="195"/>
      <c r="L1" s="433" t="s">
        <v>698</v>
      </c>
      <c r="M1" s="195"/>
      <c r="N1" s="195"/>
      <c r="O1" s="195"/>
      <c r="P1" s="195"/>
      <c r="Q1" s="195"/>
      <c r="R1" s="195"/>
      <c r="S1" s="195"/>
      <c r="T1" s="195"/>
      <c r="U1" s="195"/>
      <c r="V1" s="195"/>
      <c r="W1" s="195"/>
      <c r="X1" s="195"/>
      <c r="Y1" s="195"/>
      <c r="Z1" s="195"/>
      <c r="AA1" s="195"/>
      <c r="AB1" s="195"/>
      <c r="AC1" s="224" t="s">
        <v>699</v>
      </c>
      <c r="AD1" s="195"/>
      <c r="AE1" s="195"/>
      <c r="AF1" s="195"/>
      <c r="AG1" s="195"/>
      <c r="AH1" s="195"/>
      <c r="AI1" s="195"/>
      <c r="AJ1" s="195"/>
      <c r="AK1" s="195"/>
      <c r="AL1" s="195"/>
      <c r="AM1" s="195"/>
      <c r="AN1" s="195"/>
    </row>
    <row r="2" spans="1:40" ht="15.75" customHeight="1" x14ac:dyDescent="0.2">
      <c r="A2" s="195"/>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row>
    <row r="3" spans="1:40" ht="15.75" customHeight="1" x14ac:dyDescent="0.2">
      <c r="A3" s="434">
        <v>4.8</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row>
    <row r="4" spans="1:40" ht="15.75" customHeight="1" x14ac:dyDescent="0.2">
      <c r="A4" s="435">
        <v>48.7</v>
      </c>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row>
    <row r="5" spans="1:40" ht="15.75" customHeight="1" x14ac:dyDescent="0.2">
      <c r="A5" s="435">
        <v>154.80000000000001</v>
      </c>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row>
    <row r="6" spans="1:40" ht="15.75" customHeight="1" x14ac:dyDescent="0.2">
      <c r="A6" s="435">
        <v>49.5</v>
      </c>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row>
    <row r="7" spans="1:40" ht="15.75" customHeight="1" x14ac:dyDescent="0.2">
      <c r="A7" s="195" t="s">
        <v>700</v>
      </c>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row>
    <row r="8" spans="1:40" ht="15.75" customHeight="1" x14ac:dyDescent="0.2">
      <c r="A8" s="195"/>
      <c r="B8" s="195"/>
      <c r="C8" s="195"/>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row>
    <row r="9" spans="1:40" ht="15.75" customHeight="1" x14ac:dyDescent="0.2">
      <c r="A9" s="195"/>
      <c r="B9" s="195"/>
      <c r="C9" s="19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row>
    <row r="10" spans="1:40" ht="15.75" customHeight="1" x14ac:dyDescent="0.2">
      <c r="A10" s="195"/>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223" t="s">
        <v>701</v>
      </c>
      <c r="AL10" s="223"/>
      <c r="AM10" s="223"/>
      <c r="AN10" s="223"/>
    </row>
    <row r="11" spans="1:40" ht="15.75" customHeight="1" x14ac:dyDescent="0.2">
      <c r="A11" s="195"/>
      <c r="B11" s="436" t="s">
        <v>702</v>
      </c>
      <c r="C11" s="437" t="s">
        <v>703</v>
      </c>
      <c r="D11" s="438" t="s">
        <v>537</v>
      </c>
      <c r="E11" s="439" t="s">
        <v>704</v>
      </c>
      <c r="F11" s="440" t="s">
        <v>705</v>
      </c>
      <c r="G11" s="441" t="s">
        <v>706</v>
      </c>
      <c r="H11" s="436" t="s">
        <v>707</v>
      </c>
      <c r="I11" s="437" t="s">
        <v>708</v>
      </c>
      <c r="J11" s="438" t="s">
        <v>709</v>
      </c>
      <c r="K11" s="439" t="s">
        <v>710</v>
      </c>
      <c r="L11" s="440" t="s">
        <v>711</v>
      </c>
      <c r="M11" s="440" t="s">
        <v>712</v>
      </c>
      <c r="N11" s="440" t="s">
        <v>713</v>
      </c>
      <c r="O11" s="441" t="s">
        <v>65</v>
      </c>
      <c r="P11" s="439" t="s">
        <v>714</v>
      </c>
      <c r="Q11" s="440" t="s">
        <v>715</v>
      </c>
      <c r="R11" s="440" t="s">
        <v>716</v>
      </c>
      <c r="S11" s="440" t="s">
        <v>717</v>
      </c>
      <c r="T11" s="441" t="s">
        <v>66</v>
      </c>
      <c r="U11" s="439" t="s">
        <v>718</v>
      </c>
      <c r="V11" s="440" t="s">
        <v>719</v>
      </c>
      <c r="W11" s="440" t="s">
        <v>720</v>
      </c>
      <c r="X11" s="440" t="s">
        <v>721</v>
      </c>
      <c r="Y11" s="441" t="s">
        <v>67</v>
      </c>
      <c r="Z11" s="439" t="s">
        <v>722</v>
      </c>
      <c r="AA11" s="440" t="s">
        <v>723</v>
      </c>
      <c r="AB11" s="440" t="s">
        <v>724</v>
      </c>
      <c r="AC11" s="440" t="s">
        <v>725</v>
      </c>
      <c r="AD11" s="441" t="s">
        <v>68</v>
      </c>
      <c r="AE11" s="439" t="s">
        <v>726</v>
      </c>
      <c r="AF11" s="440" t="s">
        <v>727</v>
      </c>
      <c r="AG11" s="440" t="s">
        <v>728</v>
      </c>
      <c r="AH11" s="440" t="s">
        <v>729</v>
      </c>
      <c r="AI11" s="441" t="s">
        <v>69</v>
      </c>
      <c r="AJ11" s="439" t="s">
        <v>730</v>
      </c>
      <c r="AK11" s="440" t="s">
        <v>730</v>
      </c>
      <c r="AL11" s="440" t="s">
        <v>730</v>
      </c>
      <c r="AM11" s="440" t="s">
        <v>730</v>
      </c>
      <c r="AN11" s="441" t="s">
        <v>731</v>
      </c>
    </row>
    <row r="12" spans="1:40" ht="15.75" customHeight="1" x14ac:dyDescent="0.2">
      <c r="A12" s="367" t="s">
        <v>732</v>
      </c>
      <c r="B12" s="442"/>
      <c r="C12" s="443"/>
      <c r="D12" s="444">
        <v>8.6</v>
      </c>
      <c r="E12" s="445"/>
      <c r="F12" s="446"/>
      <c r="G12" s="447">
        <v>8.1</v>
      </c>
      <c r="H12" s="442"/>
      <c r="I12" s="443"/>
      <c r="J12" s="448">
        <v>8.1</v>
      </c>
      <c r="K12" s="445"/>
      <c r="L12" s="446"/>
      <c r="M12" s="449"/>
      <c r="N12" s="449"/>
      <c r="O12" s="450">
        <v>7.7</v>
      </c>
      <c r="P12" s="445"/>
      <c r="Q12" s="446"/>
      <c r="R12" s="449"/>
      <c r="S12" s="449"/>
      <c r="T12" s="450">
        <v>9</v>
      </c>
      <c r="U12" s="445"/>
      <c r="V12" s="446"/>
      <c r="W12" s="449"/>
      <c r="X12" s="449"/>
      <c r="Y12" s="450">
        <v>11</v>
      </c>
      <c r="Z12" s="445"/>
      <c r="AA12" s="446"/>
      <c r="AB12" s="449"/>
      <c r="AC12" s="449"/>
      <c r="AD12" s="450">
        <v>11.2</v>
      </c>
      <c r="AE12" s="445"/>
      <c r="AF12" s="446"/>
      <c r="AG12" s="449"/>
      <c r="AH12" s="449"/>
      <c r="AI12" s="450">
        <v>9.6</v>
      </c>
      <c r="AJ12" s="445"/>
      <c r="AK12" s="446"/>
      <c r="AL12" s="449"/>
      <c r="AM12" s="449"/>
      <c r="AN12" s="450">
        <v>4.8</v>
      </c>
    </row>
    <row r="13" spans="1:40" ht="15.75" customHeight="1" x14ac:dyDescent="0.2">
      <c r="A13" s="367" t="s">
        <v>733</v>
      </c>
      <c r="B13" s="235"/>
      <c r="C13" s="204"/>
      <c r="D13" s="368"/>
      <c r="E13" s="233"/>
      <c r="F13" s="248"/>
      <c r="G13" s="389">
        <v>91.2</v>
      </c>
      <c r="H13" s="235"/>
      <c r="I13" s="204"/>
      <c r="J13" s="388">
        <v>82.6</v>
      </c>
      <c r="K13" s="233"/>
      <c r="L13" s="248"/>
      <c r="M13" s="451"/>
      <c r="N13" s="451"/>
      <c r="O13" s="389">
        <v>84.5</v>
      </c>
      <c r="P13" s="233"/>
      <c r="Q13" s="248"/>
      <c r="R13" s="451"/>
      <c r="S13" s="451"/>
      <c r="T13" s="389">
        <v>85.3</v>
      </c>
      <c r="U13" s="233"/>
      <c r="V13" s="248"/>
      <c r="W13" s="451"/>
      <c r="X13" s="451"/>
      <c r="Y13" s="389">
        <v>84.3</v>
      </c>
      <c r="Z13" s="233"/>
      <c r="AA13" s="248"/>
      <c r="AB13" s="451"/>
      <c r="AC13" s="451"/>
      <c r="AD13" s="389">
        <v>95</v>
      </c>
      <c r="AE13" s="233"/>
      <c r="AF13" s="248"/>
      <c r="AG13" s="451"/>
      <c r="AH13" s="451"/>
      <c r="AI13" s="389">
        <v>94.4</v>
      </c>
      <c r="AJ13" s="233"/>
      <c r="AK13" s="248"/>
      <c r="AL13" s="451"/>
      <c r="AM13" s="451"/>
      <c r="AN13" s="389">
        <v>48.7</v>
      </c>
    </row>
    <row r="14" spans="1:40" ht="15.75" customHeight="1" x14ac:dyDescent="0.2">
      <c r="A14" s="367" t="s">
        <v>734</v>
      </c>
      <c r="B14" s="235"/>
      <c r="C14" s="204"/>
      <c r="D14" s="388"/>
      <c r="E14" s="233"/>
      <c r="F14" s="248"/>
      <c r="G14" s="389">
        <v>63.2</v>
      </c>
      <c r="H14" s="235"/>
      <c r="I14" s="204"/>
      <c r="J14" s="388">
        <v>91.2</v>
      </c>
      <c r="K14" s="233"/>
      <c r="L14" s="248"/>
      <c r="M14" s="451"/>
      <c r="N14" s="451"/>
      <c r="O14" s="389">
        <v>118.4</v>
      </c>
      <c r="P14" s="233"/>
      <c r="Q14" s="248"/>
      <c r="R14" s="451"/>
      <c r="S14" s="451"/>
      <c r="T14" s="389">
        <v>77</v>
      </c>
      <c r="U14" s="233"/>
      <c r="V14" s="248"/>
      <c r="W14" s="451"/>
      <c r="X14" s="451"/>
      <c r="Y14" s="389">
        <v>78.400000000000006</v>
      </c>
      <c r="Z14" s="233"/>
      <c r="AA14" s="248"/>
      <c r="AB14" s="451"/>
      <c r="AC14" s="451"/>
      <c r="AD14" s="389">
        <v>93.4</v>
      </c>
      <c r="AE14" s="233"/>
      <c r="AF14" s="248"/>
      <c r="AG14" s="451"/>
      <c r="AH14" s="451"/>
      <c r="AI14" s="389">
        <v>89.4</v>
      </c>
      <c r="AJ14" s="233"/>
      <c r="AK14" s="248"/>
      <c r="AL14" s="451"/>
      <c r="AM14" s="451"/>
      <c r="AN14" s="389">
        <v>154.80000000000001</v>
      </c>
    </row>
    <row r="15" spans="1:40" ht="15.75" customHeight="1" x14ac:dyDescent="0.2">
      <c r="A15" s="367" t="s">
        <v>735</v>
      </c>
      <c r="B15" s="235"/>
      <c r="C15" s="204"/>
      <c r="D15" s="388"/>
      <c r="E15" s="233"/>
      <c r="F15" s="248"/>
      <c r="G15" s="389"/>
      <c r="H15" s="235"/>
      <c r="I15" s="204"/>
      <c r="J15" s="388"/>
      <c r="K15" s="233"/>
      <c r="L15" s="248"/>
      <c r="M15" s="451"/>
      <c r="N15" s="451"/>
      <c r="O15" s="389">
        <v>47.2</v>
      </c>
      <c r="P15" s="233"/>
      <c r="Q15" s="248"/>
      <c r="R15" s="451"/>
      <c r="S15" s="451"/>
      <c r="T15" s="389">
        <f>57/110*100</f>
        <v>51.81818181818182</v>
      </c>
      <c r="U15" s="233"/>
      <c r="V15" s="248"/>
      <c r="W15" s="451"/>
      <c r="X15" s="451"/>
      <c r="Y15" s="389">
        <v>61</v>
      </c>
      <c r="Z15" s="233"/>
      <c r="AA15" s="248"/>
      <c r="AB15" s="451"/>
      <c r="AC15" s="451"/>
      <c r="AD15" s="389">
        <v>55.4</v>
      </c>
      <c r="AE15" s="233"/>
      <c r="AF15" s="248"/>
      <c r="AG15" s="451"/>
      <c r="AH15" s="451"/>
      <c r="AI15" s="389">
        <v>62.4</v>
      </c>
      <c r="AJ15" s="233"/>
      <c r="AK15" s="248"/>
      <c r="AL15" s="451"/>
      <c r="AM15" s="451"/>
      <c r="AN15" s="389">
        <v>49.5</v>
      </c>
    </row>
    <row r="16" spans="1:40" ht="15.75" customHeight="1" x14ac:dyDescent="0.2">
      <c r="A16" s="195"/>
      <c r="B16" s="390"/>
      <c r="C16" s="195"/>
      <c r="D16" s="391"/>
      <c r="E16" s="390"/>
      <c r="F16" s="195"/>
      <c r="G16" s="391"/>
      <c r="H16" s="390"/>
      <c r="I16" s="195"/>
      <c r="J16" s="391"/>
      <c r="K16" s="390"/>
      <c r="L16" s="195"/>
      <c r="M16" s="195"/>
      <c r="N16" s="195"/>
      <c r="O16" s="391"/>
      <c r="P16" s="390"/>
      <c r="Q16" s="195"/>
      <c r="R16" s="195"/>
      <c r="S16" s="195"/>
      <c r="T16" s="391"/>
      <c r="U16" s="390"/>
      <c r="V16" s="195"/>
      <c r="W16" s="195"/>
      <c r="X16" s="195"/>
      <c r="Y16" s="391"/>
      <c r="Z16" s="390"/>
      <c r="AA16" s="195"/>
      <c r="AB16" s="195"/>
      <c r="AC16" s="195"/>
      <c r="AD16" s="391"/>
      <c r="AE16" s="390"/>
      <c r="AF16" s="195"/>
      <c r="AG16" s="195"/>
      <c r="AH16" s="195"/>
      <c r="AI16" s="391"/>
      <c r="AJ16" s="390"/>
      <c r="AK16" s="195"/>
      <c r="AL16" s="195"/>
      <c r="AM16" s="195"/>
      <c r="AN16" s="391"/>
    </row>
    <row r="17" spans="1:40" ht="15.75" customHeight="1" x14ac:dyDescent="0.2">
      <c r="A17" s="367" t="s">
        <v>736</v>
      </c>
      <c r="B17" s="390"/>
      <c r="C17" s="195"/>
      <c r="D17" s="391"/>
      <c r="E17" s="390"/>
      <c r="F17" s="195"/>
      <c r="G17" s="452" t="s">
        <v>737</v>
      </c>
      <c r="H17" s="390"/>
      <c r="I17" s="195"/>
      <c r="J17" s="453" t="s">
        <v>737</v>
      </c>
      <c r="K17" s="390"/>
      <c r="L17" s="195"/>
      <c r="M17" s="195"/>
      <c r="N17" s="195"/>
      <c r="O17" s="452" t="s">
        <v>737</v>
      </c>
      <c r="P17" s="390"/>
      <c r="Q17" s="195"/>
      <c r="R17" s="195"/>
      <c r="S17" s="195"/>
      <c r="T17" s="452" t="s">
        <v>737</v>
      </c>
      <c r="U17" s="390"/>
      <c r="V17" s="195"/>
      <c r="W17" s="195"/>
      <c r="X17" s="195"/>
      <c r="Y17" s="452" t="s">
        <v>737</v>
      </c>
      <c r="Z17" s="390"/>
      <c r="AA17" s="195"/>
      <c r="AB17" s="195"/>
      <c r="AC17" s="195"/>
      <c r="AD17" s="452" t="s">
        <v>737</v>
      </c>
      <c r="AE17" s="390"/>
      <c r="AF17" s="195"/>
      <c r="AG17" s="195"/>
      <c r="AH17" s="195"/>
      <c r="AI17" s="452" t="s">
        <v>737</v>
      </c>
      <c r="AJ17" s="390" t="s">
        <v>738</v>
      </c>
      <c r="AK17" s="224" t="s">
        <v>739</v>
      </c>
      <c r="AL17" s="195"/>
      <c r="AM17" s="195"/>
      <c r="AN17" s="452"/>
    </row>
    <row r="18" spans="1:40" ht="15.75" customHeight="1" x14ac:dyDescent="0.2">
      <c r="A18" s="397" t="s">
        <v>81</v>
      </c>
      <c r="B18" s="454">
        <v>286</v>
      </c>
      <c r="C18" s="203">
        <v>2</v>
      </c>
      <c r="D18" s="455">
        <f>SUM(C18*100/B18)</f>
        <v>0.69930069930069927</v>
      </c>
      <c r="E18" s="398">
        <v>375</v>
      </c>
      <c r="F18" s="203">
        <v>30</v>
      </c>
      <c r="G18" s="456">
        <f>SUM(F18*100/E18)</f>
        <v>8</v>
      </c>
      <c r="H18" s="398">
        <v>458</v>
      </c>
      <c r="I18" s="203">
        <v>44</v>
      </c>
      <c r="J18" s="457">
        <f>SUM(I18*100/H18)</f>
        <v>9.606986899563319</v>
      </c>
      <c r="K18" s="398">
        <v>510</v>
      </c>
      <c r="L18" s="203">
        <v>37</v>
      </c>
      <c r="M18" s="458"/>
      <c r="N18" s="458"/>
      <c r="O18" s="459">
        <f>SUM(L18*100/K18)</f>
        <v>7.2549019607843137</v>
      </c>
      <c r="P18" s="398">
        <v>539</v>
      </c>
      <c r="Q18" s="195">
        <v>52</v>
      </c>
      <c r="R18" s="458"/>
      <c r="S18" s="458"/>
      <c r="T18" s="459">
        <f>Q18/P18*100</f>
        <v>9.6474953617810755</v>
      </c>
      <c r="U18" s="398">
        <v>555</v>
      </c>
      <c r="V18" s="195">
        <v>62</v>
      </c>
      <c r="W18" s="458"/>
      <c r="X18" s="458"/>
      <c r="Y18" s="459">
        <f t="shared" ref="Y18:Y27" si="0">V18/U18*100</f>
        <v>11.171171171171171</v>
      </c>
      <c r="Z18" s="398">
        <v>552</v>
      </c>
      <c r="AA18" s="195">
        <v>56</v>
      </c>
      <c r="AB18" s="458"/>
      <c r="AC18" s="458"/>
      <c r="AD18" s="459">
        <f t="shared" ref="AD18:AD27" si="1">AA18/Z18*100</f>
        <v>10.144927536231885</v>
      </c>
      <c r="AE18" s="398">
        <v>552</v>
      </c>
      <c r="AF18" s="195">
        <v>54</v>
      </c>
      <c r="AG18" s="458"/>
      <c r="AH18" s="458"/>
      <c r="AI18" s="459">
        <f t="shared" ref="AI18:AI27" si="2">AF18/AE18*100</f>
        <v>9.7826086956521738</v>
      </c>
      <c r="AJ18" s="398">
        <v>515</v>
      </c>
      <c r="AK18" s="195">
        <v>26</v>
      </c>
      <c r="AL18" s="458"/>
      <c r="AM18" s="458"/>
      <c r="AN18" s="459">
        <v>5</v>
      </c>
    </row>
    <row r="19" spans="1:40" ht="15.75" customHeight="1" x14ac:dyDescent="0.2">
      <c r="A19" s="408" t="s">
        <v>82</v>
      </c>
      <c r="B19" s="409"/>
      <c r="C19" s="410"/>
      <c r="D19" s="399"/>
      <c r="E19" s="398"/>
      <c r="F19" s="410"/>
      <c r="G19" s="456"/>
      <c r="H19" s="398"/>
      <c r="I19" s="410" t="s">
        <v>75</v>
      </c>
      <c r="J19" s="460" t="s">
        <v>75</v>
      </c>
      <c r="K19" s="461" t="s">
        <v>75</v>
      </c>
      <c r="L19" s="461" t="s">
        <v>75</v>
      </c>
      <c r="M19" s="462"/>
      <c r="N19" s="462"/>
      <c r="O19" s="234" t="s">
        <v>75</v>
      </c>
      <c r="P19" s="409"/>
      <c r="Q19" s="195"/>
      <c r="R19" s="462"/>
      <c r="S19" s="462"/>
      <c r="T19" s="234"/>
      <c r="U19" s="409">
        <v>114</v>
      </c>
      <c r="V19" s="195">
        <v>25</v>
      </c>
      <c r="W19" s="462"/>
      <c r="X19" s="462"/>
      <c r="Y19" s="459">
        <f t="shared" si="0"/>
        <v>21.929824561403507</v>
      </c>
      <c r="Z19" s="409">
        <v>154</v>
      </c>
      <c r="AA19" s="195">
        <v>35</v>
      </c>
      <c r="AB19" s="462"/>
      <c r="AC19" s="462"/>
      <c r="AD19" s="459">
        <f t="shared" si="1"/>
        <v>22.727272727272727</v>
      </c>
      <c r="AE19" s="409">
        <v>171</v>
      </c>
      <c r="AF19" s="195">
        <v>34</v>
      </c>
      <c r="AG19" s="462"/>
      <c r="AH19" s="462"/>
      <c r="AI19" s="459">
        <f t="shared" si="2"/>
        <v>19.883040935672515</v>
      </c>
      <c r="AJ19" s="409">
        <v>178</v>
      </c>
      <c r="AK19" s="195">
        <v>12</v>
      </c>
      <c r="AL19" s="462"/>
      <c r="AM19" s="462"/>
      <c r="AN19" s="459">
        <v>6.7</v>
      </c>
    </row>
    <row r="20" spans="1:40" ht="15.75" customHeight="1" x14ac:dyDescent="0.2">
      <c r="A20" s="408" t="s">
        <v>83</v>
      </c>
      <c r="B20" s="398"/>
      <c r="C20" s="203"/>
      <c r="D20" s="399"/>
      <c r="E20" s="398">
        <v>117</v>
      </c>
      <c r="F20" s="203">
        <v>12</v>
      </c>
      <c r="G20" s="459">
        <f>SUM(F20*100/E20)</f>
        <v>10.256410256410257</v>
      </c>
      <c r="H20" s="398">
        <v>142</v>
      </c>
      <c r="I20" s="203">
        <v>16</v>
      </c>
      <c r="J20" s="457">
        <f>SUM(I20*100/H20)</f>
        <v>11.267605633802816</v>
      </c>
      <c r="K20" s="398">
        <v>140</v>
      </c>
      <c r="L20" s="203">
        <v>8</v>
      </c>
      <c r="M20" s="458"/>
      <c r="N20" s="458"/>
      <c r="O20" s="459">
        <f t="shared" ref="O20:O28" si="3">SUM(L20*100/K20)</f>
        <v>5.7142857142857144</v>
      </c>
      <c r="P20" s="398">
        <v>133</v>
      </c>
      <c r="Q20" s="195">
        <v>12</v>
      </c>
      <c r="R20" s="458"/>
      <c r="S20" s="458"/>
      <c r="T20" s="459">
        <f t="shared" ref="T20:T27" si="4">Q20/P20*100</f>
        <v>9.0225563909774422</v>
      </c>
      <c r="U20" s="398">
        <v>134</v>
      </c>
      <c r="V20" s="195">
        <v>12</v>
      </c>
      <c r="W20" s="458"/>
      <c r="X20" s="458"/>
      <c r="Y20" s="459">
        <f t="shared" si="0"/>
        <v>8.9552238805970141</v>
      </c>
      <c r="Z20" s="398">
        <v>119</v>
      </c>
      <c r="AA20" s="195">
        <v>12</v>
      </c>
      <c r="AB20" s="458"/>
      <c r="AC20" s="458"/>
      <c r="AD20" s="459">
        <f t="shared" si="1"/>
        <v>10.084033613445378</v>
      </c>
      <c r="AE20" s="398">
        <v>115</v>
      </c>
      <c r="AF20" s="195">
        <v>13</v>
      </c>
      <c r="AG20" s="458"/>
      <c r="AH20" s="458"/>
      <c r="AI20" s="459">
        <f t="shared" si="2"/>
        <v>11.304347826086957</v>
      </c>
      <c r="AJ20" s="398">
        <v>99</v>
      </c>
      <c r="AK20" s="195">
        <v>7</v>
      </c>
      <c r="AL20" s="458"/>
      <c r="AM20" s="458"/>
      <c r="AN20" s="459">
        <v>7.1</v>
      </c>
    </row>
    <row r="21" spans="1:40" ht="15.75" customHeight="1" x14ac:dyDescent="0.2">
      <c r="A21" s="408" t="s">
        <v>84</v>
      </c>
      <c r="B21" s="398"/>
      <c r="C21" s="203"/>
      <c r="D21" s="399"/>
      <c r="E21" s="398"/>
      <c r="F21" s="203"/>
      <c r="G21" s="459"/>
      <c r="H21" s="398">
        <v>27</v>
      </c>
      <c r="I21" s="203">
        <v>2</v>
      </c>
      <c r="J21" s="457">
        <f>SUM(I21*100/H21)</f>
        <v>7.4074074074074074</v>
      </c>
      <c r="K21" s="398">
        <v>41</v>
      </c>
      <c r="L21" s="203">
        <v>6</v>
      </c>
      <c r="M21" s="458"/>
      <c r="N21" s="458"/>
      <c r="O21" s="459">
        <f t="shared" si="3"/>
        <v>14.634146341463415</v>
      </c>
      <c r="P21" s="398">
        <v>46</v>
      </c>
      <c r="Q21" s="195">
        <v>6</v>
      </c>
      <c r="R21" s="458"/>
      <c r="S21" s="458"/>
      <c r="T21" s="459">
        <f t="shared" si="4"/>
        <v>13.043478260869565</v>
      </c>
      <c r="U21" s="398">
        <v>47</v>
      </c>
      <c r="V21" s="195">
        <v>3</v>
      </c>
      <c r="W21" s="458"/>
      <c r="X21" s="458"/>
      <c r="Y21" s="459">
        <f t="shared" si="0"/>
        <v>6.3829787234042552</v>
      </c>
      <c r="Z21" s="398">
        <v>38</v>
      </c>
      <c r="AA21" s="195">
        <v>5</v>
      </c>
      <c r="AB21" s="458"/>
      <c r="AC21" s="458"/>
      <c r="AD21" s="459">
        <f t="shared" si="1"/>
        <v>13.157894736842104</v>
      </c>
      <c r="AE21" s="398">
        <v>30</v>
      </c>
      <c r="AF21" s="195">
        <v>3</v>
      </c>
      <c r="AG21" s="458"/>
      <c r="AH21" s="458"/>
      <c r="AI21" s="459">
        <f t="shared" si="2"/>
        <v>10</v>
      </c>
      <c r="AJ21" s="398">
        <v>23</v>
      </c>
      <c r="AK21" s="195">
        <v>4</v>
      </c>
      <c r="AL21" s="458"/>
      <c r="AM21" s="458"/>
      <c r="AN21" s="459">
        <v>17.399999999999999</v>
      </c>
    </row>
    <row r="22" spans="1:40" ht="15.75" customHeight="1" x14ac:dyDescent="0.2">
      <c r="A22" s="408" t="s">
        <v>85</v>
      </c>
      <c r="B22" s="398"/>
      <c r="C22" s="203"/>
      <c r="D22" s="399"/>
      <c r="E22" s="398"/>
      <c r="F22" s="203"/>
      <c r="G22" s="459"/>
      <c r="H22" s="398">
        <v>15</v>
      </c>
      <c r="I22" s="203">
        <v>1</v>
      </c>
      <c r="J22" s="457">
        <f>SUM(I22*100/H22)</f>
        <v>6.666666666666667</v>
      </c>
      <c r="K22" s="398">
        <v>42</v>
      </c>
      <c r="L22" s="203">
        <v>0</v>
      </c>
      <c r="M22" s="458"/>
      <c r="N22" s="458"/>
      <c r="O22" s="459">
        <f t="shared" si="3"/>
        <v>0</v>
      </c>
      <c r="P22" s="398">
        <v>50</v>
      </c>
      <c r="Q22" s="195">
        <v>2</v>
      </c>
      <c r="R22" s="458"/>
      <c r="S22" s="458"/>
      <c r="T22" s="459">
        <f t="shared" si="4"/>
        <v>4</v>
      </c>
      <c r="U22" s="398">
        <v>55</v>
      </c>
      <c r="V22" s="195">
        <v>3</v>
      </c>
      <c r="W22" s="458"/>
      <c r="X22" s="458"/>
      <c r="Y22" s="459">
        <f t="shared" si="0"/>
        <v>5.4545454545454541</v>
      </c>
      <c r="Z22" s="398">
        <v>44</v>
      </c>
      <c r="AA22" s="195">
        <v>1</v>
      </c>
      <c r="AB22" s="458"/>
      <c r="AC22" s="458"/>
      <c r="AD22" s="459">
        <f t="shared" si="1"/>
        <v>2.2727272727272729</v>
      </c>
      <c r="AE22" s="398">
        <v>54</v>
      </c>
      <c r="AF22" s="195">
        <v>2</v>
      </c>
      <c r="AG22" s="458"/>
      <c r="AH22" s="458"/>
      <c r="AI22" s="459">
        <f t="shared" si="2"/>
        <v>3.7037037037037033</v>
      </c>
      <c r="AJ22" s="398">
        <v>56</v>
      </c>
      <c r="AK22" s="195">
        <v>1</v>
      </c>
      <c r="AL22" s="458"/>
      <c r="AM22" s="458"/>
      <c r="AN22" s="459">
        <v>1.8</v>
      </c>
    </row>
    <row r="23" spans="1:40" ht="15.75" customHeight="1" x14ac:dyDescent="0.2">
      <c r="A23" s="408" t="s">
        <v>86</v>
      </c>
      <c r="B23" s="454">
        <v>71</v>
      </c>
      <c r="C23" s="203">
        <v>1</v>
      </c>
      <c r="D23" s="455">
        <f>SUM(C23*100/B23)</f>
        <v>1.408450704225352</v>
      </c>
      <c r="E23" s="398">
        <v>95</v>
      </c>
      <c r="F23" s="203">
        <v>7</v>
      </c>
      <c r="G23" s="459">
        <f>SUM(F23*100/E23)</f>
        <v>7.3684210526315788</v>
      </c>
      <c r="H23" s="246" t="s">
        <v>75</v>
      </c>
      <c r="I23" s="246" t="s">
        <v>75</v>
      </c>
      <c r="J23" s="460" t="s">
        <v>75</v>
      </c>
      <c r="K23" s="398">
        <v>109</v>
      </c>
      <c r="L23" s="203">
        <v>3</v>
      </c>
      <c r="M23" s="458"/>
      <c r="N23" s="458"/>
      <c r="O23" s="459">
        <f t="shared" si="3"/>
        <v>2.7522935779816513</v>
      </c>
      <c r="P23" s="398">
        <v>131</v>
      </c>
      <c r="Q23" s="195">
        <v>8</v>
      </c>
      <c r="R23" s="458"/>
      <c r="S23" s="458"/>
      <c r="T23" s="459">
        <f t="shared" si="4"/>
        <v>6.1068702290076331</v>
      </c>
      <c r="U23" s="398">
        <v>150</v>
      </c>
      <c r="V23" s="195">
        <v>8</v>
      </c>
      <c r="W23" s="458"/>
      <c r="X23" s="458"/>
      <c r="Y23" s="459">
        <f t="shared" si="0"/>
        <v>5.3333333333333339</v>
      </c>
      <c r="Z23" s="398">
        <v>147</v>
      </c>
      <c r="AA23" s="195">
        <v>11</v>
      </c>
      <c r="AB23" s="458"/>
      <c r="AC23" s="458"/>
      <c r="AD23" s="459">
        <f t="shared" si="1"/>
        <v>7.4829931972789119</v>
      </c>
      <c r="AE23" s="398">
        <v>158</v>
      </c>
      <c r="AF23" s="195">
        <v>6</v>
      </c>
      <c r="AG23" s="458"/>
      <c r="AH23" s="458"/>
      <c r="AI23" s="459">
        <f t="shared" si="2"/>
        <v>3.79746835443038</v>
      </c>
      <c r="AJ23" s="398">
        <v>157</v>
      </c>
      <c r="AK23" s="195">
        <v>2</v>
      </c>
      <c r="AL23" s="458"/>
      <c r="AM23" s="458"/>
      <c r="AN23" s="459">
        <v>1.3</v>
      </c>
    </row>
    <row r="24" spans="1:40" ht="15.75" customHeight="1" x14ac:dyDescent="0.2">
      <c r="A24" s="408" t="s">
        <v>88</v>
      </c>
      <c r="B24" s="454">
        <v>89</v>
      </c>
      <c r="C24" s="203">
        <v>8</v>
      </c>
      <c r="D24" s="455">
        <f>SUM(C24*100/B24)</f>
        <v>8.9887640449438209</v>
      </c>
      <c r="E24" s="398">
        <v>100</v>
      </c>
      <c r="F24" s="203">
        <v>5</v>
      </c>
      <c r="G24" s="459">
        <f>SUM(F24*100/E24)</f>
        <v>5</v>
      </c>
      <c r="H24" s="398">
        <v>117</v>
      </c>
      <c r="I24" s="203">
        <v>12</v>
      </c>
      <c r="J24" s="457">
        <f>SUM(I24*100/H24)</f>
        <v>10.256410256410257</v>
      </c>
      <c r="K24" s="398">
        <v>117</v>
      </c>
      <c r="L24" s="203">
        <v>8</v>
      </c>
      <c r="M24" s="458"/>
      <c r="N24" s="458"/>
      <c r="O24" s="459">
        <f t="shared" si="3"/>
        <v>6.8376068376068373</v>
      </c>
      <c r="P24" s="398">
        <v>112</v>
      </c>
      <c r="Q24" s="195">
        <v>9</v>
      </c>
      <c r="R24" s="458"/>
      <c r="S24" s="458"/>
      <c r="T24" s="459">
        <f t="shared" si="4"/>
        <v>8.0357142857142865</v>
      </c>
      <c r="U24" s="398">
        <v>114</v>
      </c>
      <c r="V24" s="195">
        <v>14</v>
      </c>
      <c r="W24" s="458"/>
      <c r="X24" s="458"/>
      <c r="Y24" s="459">
        <f t="shared" si="0"/>
        <v>12.280701754385964</v>
      </c>
      <c r="Z24" s="398">
        <v>111</v>
      </c>
      <c r="AA24" s="195">
        <v>20</v>
      </c>
      <c r="AB24" s="458"/>
      <c r="AC24" s="458"/>
      <c r="AD24" s="459">
        <f t="shared" si="1"/>
        <v>18.018018018018019</v>
      </c>
      <c r="AE24" s="398">
        <v>95</v>
      </c>
      <c r="AF24" s="195">
        <v>15</v>
      </c>
      <c r="AG24" s="458"/>
      <c r="AH24" s="458"/>
      <c r="AI24" s="459">
        <f t="shared" si="2"/>
        <v>15.789473684210526</v>
      </c>
      <c r="AJ24" s="398">
        <v>96</v>
      </c>
      <c r="AK24" s="195">
        <v>4</v>
      </c>
      <c r="AL24" s="458"/>
      <c r="AM24" s="458"/>
      <c r="AN24" s="459">
        <v>4.2</v>
      </c>
    </row>
    <row r="25" spans="1:40" ht="15.75" customHeight="1" x14ac:dyDescent="0.2">
      <c r="A25" s="408" t="s">
        <v>89</v>
      </c>
      <c r="B25" s="398"/>
      <c r="C25" s="203"/>
      <c r="D25" s="399"/>
      <c r="E25" s="398"/>
      <c r="F25" s="203"/>
      <c r="G25" s="459"/>
      <c r="H25" s="398">
        <v>125</v>
      </c>
      <c r="I25" s="203">
        <v>1</v>
      </c>
      <c r="J25" s="457">
        <f>SUM(I25*100/H25)</f>
        <v>0.8</v>
      </c>
      <c r="K25" s="398">
        <v>123</v>
      </c>
      <c r="L25" s="203">
        <v>0</v>
      </c>
      <c r="M25" s="458"/>
      <c r="N25" s="458"/>
      <c r="O25" s="459">
        <f t="shared" si="3"/>
        <v>0</v>
      </c>
      <c r="P25" s="398">
        <v>134</v>
      </c>
      <c r="Q25" s="195">
        <v>5</v>
      </c>
      <c r="R25" s="458"/>
      <c r="S25" s="458"/>
      <c r="T25" s="459">
        <f t="shared" si="4"/>
        <v>3.7313432835820892</v>
      </c>
      <c r="U25" s="398">
        <v>165</v>
      </c>
      <c r="V25" s="195">
        <v>11</v>
      </c>
      <c r="W25" s="458"/>
      <c r="X25" s="458"/>
      <c r="Y25" s="459">
        <f t="shared" si="0"/>
        <v>6.666666666666667</v>
      </c>
      <c r="Z25" s="398">
        <v>178</v>
      </c>
      <c r="AA25" s="195">
        <v>6</v>
      </c>
      <c r="AB25" s="458"/>
      <c r="AC25" s="458"/>
      <c r="AD25" s="459">
        <f t="shared" si="1"/>
        <v>3.3707865168539324</v>
      </c>
      <c r="AE25" s="398">
        <v>191</v>
      </c>
      <c r="AF25" s="195">
        <v>7</v>
      </c>
      <c r="AG25" s="458"/>
      <c r="AH25" s="458"/>
      <c r="AI25" s="459">
        <f t="shared" si="2"/>
        <v>3.664921465968586</v>
      </c>
      <c r="AJ25" s="398">
        <v>201</v>
      </c>
      <c r="AK25" s="195">
        <v>4</v>
      </c>
      <c r="AL25" s="458"/>
      <c r="AM25" s="458"/>
      <c r="AN25" s="459">
        <v>2</v>
      </c>
    </row>
    <row r="26" spans="1:40" ht="15.75" customHeight="1" x14ac:dyDescent="0.2">
      <c r="A26" s="408" t="s">
        <v>91</v>
      </c>
      <c r="B26" s="454">
        <v>103</v>
      </c>
      <c r="C26" s="203">
        <v>3</v>
      </c>
      <c r="D26" s="455">
        <f>SUM(C26*100/B26)</f>
        <v>2.912621359223301</v>
      </c>
      <c r="E26" s="398">
        <v>133</v>
      </c>
      <c r="F26" s="203">
        <v>4</v>
      </c>
      <c r="G26" s="459">
        <f>SUM(F26*100/E26)</f>
        <v>3.007518796992481</v>
      </c>
      <c r="H26" s="398">
        <v>159</v>
      </c>
      <c r="I26" s="203">
        <v>18</v>
      </c>
      <c r="J26" s="457">
        <f>SUM(I26*100/H26)</f>
        <v>11.320754716981131</v>
      </c>
      <c r="K26" s="398">
        <v>163</v>
      </c>
      <c r="L26" s="203">
        <v>17</v>
      </c>
      <c r="M26" s="458"/>
      <c r="N26" s="458"/>
      <c r="O26" s="459">
        <f t="shared" si="3"/>
        <v>10.429447852760736</v>
      </c>
      <c r="P26" s="398">
        <v>166</v>
      </c>
      <c r="Q26" s="195">
        <v>22</v>
      </c>
      <c r="R26" s="458"/>
      <c r="S26" s="458"/>
      <c r="T26" s="459">
        <f t="shared" si="4"/>
        <v>13.253012048192772</v>
      </c>
      <c r="U26" s="398">
        <v>164</v>
      </c>
      <c r="V26" s="195">
        <v>19</v>
      </c>
      <c r="W26" s="458"/>
      <c r="X26" s="458"/>
      <c r="Y26" s="459">
        <f t="shared" si="0"/>
        <v>11.585365853658537</v>
      </c>
      <c r="Z26" s="398">
        <v>176</v>
      </c>
      <c r="AA26" s="195">
        <v>20</v>
      </c>
      <c r="AB26" s="458"/>
      <c r="AC26" s="458"/>
      <c r="AD26" s="459">
        <f t="shared" si="1"/>
        <v>11.363636363636363</v>
      </c>
      <c r="AE26" s="398">
        <v>181</v>
      </c>
      <c r="AF26" s="195">
        <v>12</v>
      </c>
      <c r="AG26" s="458"/>
      <c r="AH26" s="458"/>
      <c r="AI26" s="459">
        <f t="shared" si="2"/>
        <v>6.6298342541436464</v>
      </c>
      <c r="AJ26" s="398">
        <v>165</v>
      </c>
      <c r="AK26" s="195">
        <v>8</v>
      </c>
      <c r="AL26" s="458"/>
      <c r="AM26" s="458"/>
      <c r="AN26" s="459">
        <v>4.8</v>
      </c>
    </row>
    <row r="27" spans="1:40" ht="15.75" customHeight="1" x14ac:dyDescent="0.2">
      <c r="A27" s="408" t="s">
        <v>92</v>
      </c>
      <c r="B27" s="409"/>
      <c r="C27" s="410"/>
      <c r="D27" s="399"/>
      <c r="E27" s="398"/>
      <c r="F27" s="410"/>
      <c r="G27" s="456"/>
      <c r="H27" s="246" t="s">
        <v>75</v>
      </c>
      <c r="I27" s="246" t="s">
        <v>75</v>
      </c>
      <c r="J27" s="460" t="s">
        <v>75</v>
      </c>
      <c r="K27" s="398">
        <v>30</v>
      </c>
      <c r="L27" s="203">
        <v>18</v>
      </c>
      <c r="M27" s="458"/>
      <c r="N27" s="458"/>
      <c r="O27" s="459">
        <f t="shared" si="3"/>
        <v>60</v>
      </c>
      <c r="P27" s="398">
        <v>38</v>
      </c>
      <c r="Q27" s="195">
        <v>5</v>
      </c>
      <c r="R27" s="458"/>
      <c r="S27" s="458"/>
      <c r="T27" s="459">
        <f t="shared" si="4"/>
        <v>13.157894736842104</v>
      </c>
      <c r="U27" s="398">
        <v>17</v>
      </c>
      <c r="V27" s="195">
        <v>10</v>
      </c>
      <c r="W27" s="458"/>
      <c r="X27" s="458"/>
      <c r="Y27" s="459">
        <f t="shared" si="0"/>
        <v>58.82352941176471</v>
      </c>
      <c r="Z27" s="398">
        <v>19</v>
      </c>
      <c r="AA27" s="195">
        <v>6</v>
      </c>
      <c r="AB27" s="458"/>
      <c r="AC27" s="458"/>
      <c r="AD27" s="459">
        <f t="shared" si="1"/>
        <v>31.578947368421051</v>
      </c>
      <c r="AE27" s="398">
        <v>21</v>
      </c>
      <c r="AF27" s="195">
        <v>5</v>
      </c>
      <c r="AG27" s="458"/>
      <c r="AH27" s="458"/>
      <c r="AI27" s="459">
        <f t="shared" si="2"/>
        <v>23.809523809523807</v>
      </c>
      <c r="AJ27" s="398">
        <v>21</v>
      </c>
      <c r="AK27" s="195">
        <v>5</v>
      </c>
      <c r="AL27" s="458"/>
      <c r="AM27" s="458"/>
      <c r="AN27" s="459">
        <v>23.8</v>
      </c>
    </row>
    <row r="28" spans="1:40" ht="15.75" customHeight="1" x14ac:dyDescent="0.2">
      <c r="A28" s="408" t="s">
        <v>740</v>
      </c>
      <c r="B28" s="454">
        <v>15</v>
      </c>
      <c r="C28" s="203">
        <v>5</v>
      </c>
      <c r="D28" s="455">
        <f>SUM(C28*100/B28)</f>
        <v>33.333333333333336</v>
      </c>
      <c r="E28" s="398">
        <v>4</v>
      </c>
      <c r="F28" s="203">
        <v>2</v>
      </c>
      <c r="G28" s="456">
        <f>SUM(F28*100/E28)</f>
        <v>50</v>
      </c>
      <c r="H28" s="398">
        <v>4</v>
      </c>
      <c r="I28" s="203">
        <v>1</v>
      </c>
      <c r="J28" s="457">
        <f>SUM(I28*100/H28)</f>
        <v>25</v>
      </c>
      <c r="K28" s="398">
        <v>2</v>
      </c>
      <c r="L28" s="203">
        <v>1</v>
      </c>
      <c r="M28" s="458"/>
      <c r="N28" s="458"/>
      <c r="O28" s="459">
        <f t="shared" si="3"/>
        <v>50</v>
      </c>
      <c r="P28" s="398"/>
      <c r="Q28" s="195"/>
      <c r="R28" s="458"/>
      <c r="S28" s="458"/>
      <c r="T28" s="459"/>
      <c r="U28" s="398"/>
      <c r="V28" s="195"/>
      <c r="W28" s="458"/>
      <c r="X28" s="458"/>
      <c r="Y28" s="459"/>
      <c r="Z28" s="398"/>
      <c r="AA28" s="195"/>
      <c r="AB28" s="458"/>
      <c r="AC28" s="458"/>
      <c r="AD28" s="459"/>
      <c r="AE28" s="398"/>
      <c r="AF28" s="195"/>
      <c r="AG28" s="458"/>
      <c r="AH28" s="458"/>
      <c r="AI28" s="459"/>
      <c r="AJ28" s="398"/>
      <c r="AK28" s="195"/>
      <c r="AL28" s="458"/>
      <c r="AM28" s="458"/>
      <c r="AN28" s="459"/>
    </row>
    <row r="29" spans="1:40" ht="15.75" customHeight="1" x14ac:dyDescent="0.2">
      <c r="A29" s="408" t="s">
        <v>94</v>
      </c>
      <c r="B29" s="398"/>
      <c r="C29" s="203"/>
      <c r="D29" s="399"/>
      <c r="E29" s="398"/>
      <c r="F29" s="203"/>
      <c r="G29" s="456"/>
      <c r="H29" s="246" t="s">
        <v>75</v>
      </c>
      <c r="I29" s="246" t="s">
        <v>75</v>
      </c>
      <c r="J29" s="388" t="s">
        <v>75</v>
      </c>
      <c r="K29" s="461" t="s">
        <v>75</v>
      </c>
      <c r="L29" s="461" t="s">
        <v>75</v>
      </c>
      <c r="M29" s="462"/>
      <c r="N29" s="462"/>
      <c r="O29" s="456"/>
      <c r="P29" s="461"/>
      <c r="Q29" s="195"/>
      <c r="R29" s="462"/>
      <c r="S29" s="462"/>
      <c r="T29" s="456"/>
      <c r="U29" s="461"/>
      <c r="V29" s="195"/>
      <c r="W29" s="462"/>
      <c r="X29" s="462"/>
      <c r="Y29" s="456"/>
      <c r="Z29" s="461"/>
      <c r="AA29" s="195"/>
      <c r="AB29" s="462"/>
      <c r="AC29" s="462"/>
      <c r="AD29" s="456"/>
      <c r="AE29" s="461"/>
      <c r="AF29" s="195"/>
      <c r="AG29" s="462"/>
      <c r="AH29" s="462"/>
      <c r="AI29" s="456"/>
      <c r="AJ29" s="461"/>
      <c r="AK29" s="195"/>
      <c r="AL29" s="462"/>
      <c r="AM29" s="462"/>
      <c r="AN29" s="456"/>
    </row>
    <row r="30" spans="1:40" ht="15.75" customHeight="1" x14ac:dyDescent="0.2">
      <c r="A30" s="408" t="s">
        <v>741</v>
      </c>
      <c r="B30" s="398"/>
      <c r="C30" s="203"/>
      <c r="D30" s="399"/>
      <c r="E30" s="398"/>
      <c r="F30" s="203"/>
      <c r="G30" s="456"/>
      <c r="H30" s="246" t="s">
        <v>75</v>
      </c>
      <c r="I30" s="246" t="s">
        <v>75</v>
      </c>
      <c r="J30" s="388" t="s">
        <v>75</v>
      </c>
      <c r="K30" s="461" t="s">
        <v>75</v>
      </c>
      <c r="L30" s="461" t="s">
        <v>75</v>
      </c>
      <c r="M30" s="462"/>
      <c r="N30" s="462"/>
      <c r="O30" s="456"/>
      <c r="P30" s="461"/>
      <c r="Q30" s="195"/>
      <c r="R30" s="462"/>
      <c r="S30" s="462"/>
      <c r="T30" s="456"/>
      <c r="U30" s="461"/>
      <c r="V30" s="195"/>
      <c r="W30" s="462"/>
      <c r="X30" s="462"/>
      <c r="Y30" s="456"/>
      <c r="Z30" s="461"/>
      <c r="AA30" s="195"/>
      <c r="AB30" s="462"/>
      <c r="AC30" s="462"/>
      <c r="AD30" s="456"/>
      <c r="AE30" s="461"/>
      <c r="AF30" s="195"/>
      <c r="AG30" s="462"/>
      <c r="AH30" s="462"/>
      <c r="AI30" s="456"/>
      <c r="AJ30" s="461"/>
      <c r="AK30" s="195"/>
      <c r="AL30" s="462"/>
      <c r="AM30" s="462"/>
      <c r="AN30" s="456"/>
    </row>
    <row r="31" spans="1:40" ht="15.75" customHeight="1" x14ac:dyDescent="0.2">
      <c r="A31" s="408" t="s">
        <v>96</v>
      </c>
      <c r="B31" s="409" t="s">
        <v>75</v>
      </c>
      <c r="C31" s="410" t="s">
        <v>75</v>
      </c>
      <c r="D31" s="399"/>
      <c r="E31" s="409" t="s">
        <v>75</v>
      </c>
      <c r="F31" s="410" t="s">
        <v>75</v>
      </c>
      <c r="G31" s="456"/>
      <c r="H31" s="246" t="s">
        <v>75</v>
      </c>
      <c r="I31" s="246" t="s">
        <v>75</v>
      </c>
      <c r="J31" s="388" t="s">
        <v>75</v>
      </c>
      <c r="K31" s="398">
        <v>2</v>
      </c>
      <c r="L31" s="203">
        <v>0</v>
      </c>
      <c r="M31" s="458"/>
      <c r="N31" s="458"/>
      <c r="O31" s="459">
        <f>SUM(L31*100/K31)</f>
        <v>0</v>
      </c>
      <c r="P31" s="398">
        <v>2</v>
      </c>
      <c r="Q31" s="195">
        <v>1</v>
      </c>
      <c r="R31" s="458"/>
      <c r="S31" s="458"/>
      <c r="T31" s="459">
        <f>Q31/P31*100</f>
        <v>50</v>
      </c>
      <c r="U31" s="398"/>
      <c r="V31" s="195"/>
      <c r="W31" s="458"/>
      <c r="X31" s="458"/>
      <c r="Y31" s="459"/>
      <c r="Z31" s="398"/>
      <c r="AA31" s="195"/>
      <c r="AB31" s="458"/>
      <c r="AC31" s="458"/>
      <c r="AD31" s="459"/>
      <c r="AE31" s="398"/>
      <c r="AF31" s="195"/>
      <c r="AG31" s="458"/>
      <c r="AH31" s="458"/>
      <c r="AI31" s="459"/>
      <c r="AJ31" s="398"/>
      <c r="AK31" s="195"/>
      <c r="AL31" s="458"/>
      <c r="AM31" s="458"/>
      <c r="AN31" s="459"/>
    </row>
    <row r="32" spans="1:40" ht="15.75" customHeight="1" x14ac:dyDescent="0.2">
      <c r="A32" s="408" t="s">
        <v>742</v>
      </c>
      <c r="B32" s="463"/>
      <c r="C32" s="464"/>
      <c r="D32" s="391"/>
      <c r="E32" s="463"/>
      <c r="F32" s="464"/>
      <c r="G32" s="465"/>
      <c r="H32" s="228"/>
      <c r="I32" s="228"/>
      <c r="J32" s="466"/>
      <c r="K32" s="390"/>
      <c r="L32" s="195"/>
      <c r="M32" s="195"/>
      <c r="N32" s="195"/>
      <c r="O32" s="467"/>
      <c r="P32" s="390"/>
      <c r="Q32" s="195">
        <v>0</v>
      </c>
      <c r="R32" s="195"/>
      <c r="S32" s="195"/>
      <c r="T32" s="467"/>
      <c r="U32" s="390"/>
      <c r="V32" s="195"/>
      <c r="W32" s="195"/>
      <c r="X32" s="195"/>
      <c r="Y32" s="467"/>
      <c r="Z32" s="390"/>
      <c r="AA32" s="195"/>
      <c r="AB32" s="195"/>
      <c r="AC32" s="195"/>
      <c r="AD32" s="467"/>
      <c r="AE32" s="390"/>
      <c r="AF32" s="195"/>
      <c r="AG32" s="195"/>
      <c r="AH32" s="195"/>
      <c r="AI32" s="467"/>
      <c r="AJ32" s="390"/>
      <c r="AK32" s="195"/>
      <c r="AL32" s="195"/>
      <c r="AM32" s="195"/>
      <c r="AN32" s="467"/>
    </row>
    <row r="33" spans="1:40" ht="15.75" customHeight="1" x14ac:dyDescent="0.2">
      <c r="A33" s="416" t="s">
        <v>97</v>
      </c>
      <c r="B33" s="468">
        <f>SUM(B18:B31)</f>
        <v>564</v>
      </c>
      <c r="C33" s="195">
        <f>SUM(C18:C31)</f>
        <v>19</v>
      </c>
      <c r="D33" s="418"/>
      <c r="E33" s="417">
        <f>SUM(E18:E31)</f>
        <v>824</v>
      </c>
      <c r="F33" s="195">
        <f>SUM(F18:F31)</f>
        <v>60</v>
      </c>
      <c r="G33" s="418"/>
      <c r="H33" s="417">
        <f>SUM(H18:H31)</f>
        <v>1047</v>
      </c>
      <c r="I33" s="195">
        <f>SUM(I18:I31)</f>
        <v>95</v>
      </c>
      <c r="J33" s="391"/>
      <c r="K33" s="417">
        <v>1279</v>
      </c>
      <c r="L33" s="195">
        <v>98</v>
      </c>
      <c r="M33" s="195"/>
      <c r="N33" s="195"/>
      <c r="O33" s="391"/>
      <c r="P33" s="390">
        <v>1351</v>
      </c>
      <c r="Q33" s="195">
        <v>122</v>
      </c>
      <c r="R33" s="195"/>
      <c r="S33" s="195"/>
      <c r="T33" s="459">
        <f>Q33/P33*100</f>
        <v>9.0303478904515178</v>
      </c>
      <c r="U33" s="390">
        <v>1515</v>
      </c>
      <c r="V33" s="195">
        <v>167</v>
      </c>
      <c r="W33" s="195"/>
      <c r="X33" s="195"/>
      <c r="Y33" s="459">
        <f>V33/U33*100</f>
        <v>11.023102310231023</v>
      </c>
      <c r="Z33" s="390">
        <f>SUM(Z18:Z27)</f>
        <v>1538</v>
      </c>
      <c r="AA33" s="195">
        <f>SUM(AA18:AA27)</f>
        <v>172</v>
      </c>
      <c r="AB33" s="195"/>
      <c r="AC33" s="195"/>
      <c r="AD33" s="459">
        <f>AA33/Z33*100</f>
        <v>11.183355006501952</v>
      </c>
      <c r="AE33" s="390">
        <f>SUM(AE18:AE27)</f>
        <v>1568</v>
      </c>
      <c r="AF33" s="195">
        <f>SUM(AF18:AF27)</f>
        <v>151</v>
      </c>
      <c r="AG33" s="195"/>
      <c r="AH33" s="195"/>
      <c r="AI33" s="459">
        <f>AF33/AE33*100</f>
        <v>9.6301020408163271</v>
      </c>
      <c r="AJ33" s="390">
        <f>SUM(AJ18:AJ27)</f>
        <v>1511</v>
      </c>
      <c r="AK33" s="195">
        <v>73</v>
      </c>
      <c r="AL33" s="195"/>
      <c r="AM33" s="195"/>
      <c r="AN33" s="459">
        <v>4.8</v>
      </c>
    </row>
    <row r="34" spans="1:40" ht="15.75" customHeight="1" x14ac:dyDescent="0.2">
      <c r="A34" s="195"/>
      <c r="B34" s="795"/>
      <c r="C34" s="795"/>
      <c r="D34" s="422"/>
      <c r="E34" s="795"/>
      <c r="F34" s="795"/>
      <c r="G34" s="422"/>
      <c r="H34" s="423"/>
      <c r="I34" s="424"/>
      <c r="J34" s="422"/>
      <c r="K34" s="423"/>
      <c r="L34" s="424"/>
      <c r="M34" s="424"/>
      <c r="N34" s="424"/>
      <c r="O34" s="422"/>
      <c r="P34" s="423"/>
      <c r="Q34" s="424"/>
      <c r="R34" s="424"/>
      <c r="S34" s="424"/>
      <c r="T34" s="422"/>
      <c r="U34" s="423"/>
      <c r="V34" s="424"/>
      <c r="W34" s="424"/>
      <c r="X34" s="424"/>
      <c r="Y34" s="422"/>
      <c r="Z34" s="423"/>
      <c r="AA34" s="424"/>
      <c r="AB34" s="424"/>
      <c r="AC34" s="424"/>
      <c r="AD34" s="422"/>
      <c r="AE34" s="423"/>
      <c r="AF34" s="424"/>
      <c r="AG34" s="424"/>
      <c r="AH34" s="424"/>
      <c r="AI34" s="422"/>
      <c r="AJ34" s="423"/>
      <c r="AK34" s="424"/>
      <c r="AL34" s="424"/>
      <c r="AM34" s="424"/>
      <c r="AN34" s="422"/>
    </row>
    <row r="35" spans="1:40" ht="15.75" customHeight="1" x14ac:dyDescent="0.2">
      <c r="A35" s="195"/>
      <c r="B35" s="195"/>
      <c r="C35" s="195"/>
      <c r="D35" s="195"/>
      <c r="E35" s="195"/>
      <c r="F35" s="195"/>
      <c r="G35" s="195"/>
      <c r="H35" s="195"/>
      <c r="I35" s="195"/>
      <c r="J35" s="195"/>
      <c r="K35" s="469"/>
      <c r="L35" s="1"/>
      <c r="M35" s="1"/>
      <c r="N35" s="1"/>
      <c r="O35" s="470"/>
      <c r="P35" s="469"/>
      <c r="Q35" s="1"/>
      <c r="R35" s="1"/>
      <c r="S35" s="1"/>
      <c r="T35" s="470"/>
      <c r="U35" s="469"/>
      <c r="V35" s="1"/>
      <c r="W35" s="1"/>
      <c r="X35" s="1"/>
      <c r="Y35" s="470"/>
      <c r="Z35" s="469"/>
      <c r="AA35" s="1"/>
      <c r="AB35" s="1"/>
      <c r="AC35" s="1"/>
      <c r="AD35" s="470"/>
      <c r="AE35" s="469"/>
      <c r="AF35" s="1"/>
      <c r="AG35" s="1"/>
      <c r="AH35" s="1"/>
      <c r="AI35" s="470"/>
      <c r="AJ35" s="469"/>
      <c r="AK35" s="1"/>
      <c r="AL35" s="1"/>
      <c r="AM35" s="1"/>
      <c r="AN35" s="470"/>
    </row>
    <row r="36" spans="1:40" ht="15.75" customHeight="1" x14ac:dyDescent="0.2">
      <c r="A36" s="367" t="s">
        <v>743</v>
      </c>
      <c r="B36" s="195"/>
      <c r="C36" s="195"/>
      <c r="D36" s="195"/>
      <c r="E36" s="195"/>
      <c r="F36" s="195"/>
      <c r="G36" s="195"/>
      <c r="H36" s="195"/>
      <c r="I36" s="195"/>
      <c r="J36" s="195"/>
      <c r="K36" s="392"/>
      <c r="L36" s="1"/>
      <c r="M36" s="1"/>
      <c r="N36" s="1"/>
      <c r="O36" s="386" t="s">
        <v>733</v>
      </c>
      <c r="P36" s="392"/>
      <c r="Q36" s="1"/>
      <c r="R36" s="1"/>
      <c r="S36" s="1"/>
      <c r="T36" s="386" t="s">
        <v>733</v>
      </c>
      <c r="U36" s="392"/>
      <c r="V36" s="1"/>
      <c r="W36" s="1"/>
      <c r="X36" s="1"/>
      <c r="Y36" s="386" t="s">
        <v>733</v>
      </c>
      <c r="Z36" s="392"/>
      <c r="AA36" s="1"/>
      <c r="AB36" s="1"/>
      <c r="AC36" s="1"/>
      <c r="AD36" s="386" t="s">
        <v>733</v>
      </c>
      <c r="AE36" s="392"/>
      <c r="AF36" s="1"/>
      <c r="AG36" s="1"/>
      <c r="AH36" s="1"/>
      <c r="AI36" s="386" t="s">
        <v>733</v>
      </c>
      <c r="AJ36" s="392"/>
      <c r="AK36" s="1" t="s">
        <v>739</v>
      </c>
      <c r="AL36" s="1" t="s">
        <v>744</v>
      </c>
      <c r="AM36" s="1"/>
      <c r="AN36" s="386"/>
    </row>
    <row r="37" spans="1:40" ht="15.75" customHeight="1" x14ac:dyDescent="0.2">
      <c r="A37" s="397" t="s">
        <v>81</v>
      </c>
      <c r="B37" s="195"/>
      <c r="C37" s="195"/>
      <c r="D37" s="195"/>
      <c r="E37" s="195"/>
      <c r="F37" s="195"/>
      <c r="G37" s="195"/>
      <c r="H37" s="195"/>
      <c r="I37" s="195"/>
      <c r="J37" s="195"/>
      <c r="K37" s="400"/>
      <c r="L37" s="401">
        <v>37</v>
      </c>
      <c r="M37" s="401">
        <v>47</v>
      </c>
      <c r="N37" s="411"/>
      <c r="O37" s="471">
        <f>L37/M37*100</f>
        <v>78.723404255319153</v>
      </c>
      <c r="P37" s="400"/>
      <c r="Q37" s="195">
        <v>52</v>
      </c>
      <c r="R37" s="203">
        <v>63</v>
      </c>
      <c r="S37" s="411"/>
      <c r="T37" s="471">
        <f>(Q37/R37)*100</f>
        <v>82.539682539682531</v>
      </c>
      <c r="U37" s="400"/>
      <c r="V37" s="195">
        <v>62</v>
      </c>
      <c r="W37" s="203">
        <v>77</v>
      </c>
      <c r="X37" s="411"/>
      <c r="Y37" s="471">
        <f t="shared" ref="Y37:Y46" si="5">(V37/W37)*100</f>
        <v>80.519480519480524</v>
      </c>
      <c r="Z37" s="400"/>
      <c r="AA37" s="195">
        <v>56</v>
      </c>
      <c r="AB37" s="203">
        <v>60</v>
      </c>
      <c r="AC37" s="411"/>
      <c r="AD37" s="471">
        <f t="shared" ref="AD37:AD46" si="6">(AA37/AB37)*100</f>
        <v>93.333333333333329</v>
      </c>
      <c r="AE37" s="400"/>
      <c r="AF37" s="195">
        <v>54</v>
      </c>
      <c r="AG37" s="203">
        <v>63</v>
      </c>
      <c r="AH37" s="411"/>
      <c r="AI37" s="471">
        <f t="shared" ref="AI37:AI46" si="7">(AF37/AG37)*100</f>
        <v>85.714285714285708</v>
      </c>
      <c r="AJ37" s="400"/>
      <c r="AK37" s="195">
        <v>26</v>
      </c>
      <c r="AL37" s="203">
        <v>64</v>
      </c>
      <c r="AM37" s="411"/>
      <c r="AN37" s="471">
        <v>40.6</v>
      </c>
    </row>
    <row r="38" spans="1:40" ht="15.75" customHeight="1" x14ac:dyDescent="0.2">
      <c r="A38" s="408" t="s">
        <v>82</v>
      </c>
      <c r="B38" s="195"/>
      <c r="C38" s="195"/>
      <c r="D38" s="195"/>
      <c r="E38" s="195"/>
      <c r="F38" s="195"/>
      <c r="G38" s="195"/>
      <c r="H38" s="195"/>
      <c r="I38" s="195"/>
      <c r="J38" s="195"/>
      <c r="K38" s="400"/>
      <c r="L38" s="403" t="s">
        <v>75</v>
      </c>
      <c r="M38" s="403"/>
      <c r="N38" s="415"/>
      <c r="O38" s="471"/>
      <c r="P38" s="400"/>
      <c r="Q38" s="195"/>
      <c r="R38" s="461"/>
      <c r="S38" s="415"/>
      <c r="T38" s="471"/>
      <c r="U38" s="400"/>
      <c r="V38" s="195">
        <v>25</v>
      </c>
      <c r="W38" s="203">
        <v>25</v>
      </c>
      <c r="X38" s="415"/>
      <c r="Y38" s="471">
        <f t="shared" si="5"/>
        <v>100</v>
      </c>
      <c r="Z38" s="400"/>
      <c r="AA38" s="195">
        <v>35</v>
      </c>
      <c r="AB38" s="203">
        <v>35</v>
      </c>
      <c r="AC38" s="415"/>
      <c r="AD38" s="471">
        <f t="shared" si="6"/>
        <v>100</v>
      </c>
      <c r="AE38" s="400"/>
      <c r="AF38" s="195">
        <v>34</v>
      </c>
      <c r="AG38" s="203">
        <v>34</v>
      </c>
      <c r="AH38" s="415"/>
      <c r="AI38" s="471">
        <f t="shared" si="7"/>
        <v>100</v>
      </c>
      <c r="AJ38" s="400"/>
      <c r="AK38" s="195">
        <v>12</v>
      </c>
      <c r="AL38" s="203">
        <v>22</v>
      </c>
      <c r="AM38" s="415"/>
      <c r="AN38" s="471">
        <v>54.5</v>
      </c>
    </row>
    <row r="39" spans="1:40" ht="15.75" customHeight="1" x14ac:dyDescent="0.2">
      <c r="A39" s="408" t="s">
        <v>83</v>
      </c>
      <c r="B39" s="195"/>
      <c r="C39" s="195"/>
      <c r="D39" s="195"/>
      <c r="E39" s="195"/>
      <c r="F39" s="195"/>
      <c r="G39" s="195"/>
      <c r="H39" s="195"/>
      <c r="I39" s="195"/>
      <c r="J39" s="195"/>
      <c r="K39" s="400"/>
      <c r="L39" s="401">
        <v>8</v>
      </c>
      <c r="M39" s="401">
        <v>12</v>
      </c>
      <c r="N39" s="411"/>
      <c r="O39" s="471">
        <f>L39/M39*100</f>
        <v>66.666666666666657</v>
      </c>
      <c r="P39" s="400"/>
      <c r="Q39" s="195">
        <v>12</v>
      </c>
      <c r="R39" s="203">
        <v>13</v>
      </c>
      <c r="S39" s="411"/>
      <c r="T39" s="471">
        <f t="shared" ref="T39:T46" si="8">(Q39/R39)*100</f>
        <v>92.307692307692307</v>
      </c>
      <c r="U39" s="400"/>
      <c r="V39" s="195">
        <v>12</v>
      </c>
      <c r="W39" s="203">
        <v>13</v>
      </c>
      <c r="X39" s="411"/>
      <c r="Y39" s="471">
        <f t="shared" si="5"/>
        <v>92.307692307692307</v>
      </c>
      <c r="Z39" s="400"/>
      <c r="AA39" s="195">
        <v>12</v>
      </c>
      <c r="AB39" s="203">
        <v>13</v>
      </c>
      <c r="AC39" s="411"/>
      <c r="AD39" s="471">
        <f t="shared" si="6"/>
        <v>92.307692307692307</v>
      </c>
      <c r="AE39" s="400"/>
      <c r="AF39" s="195">
        <v>13</v>
      </c>
      <c r="AG39" s="203">
        <v>13</v>
      </c>
      <c r="AH39" s="411"/>
      <c r="AI39" s="471">
        <f t="shared" si="7"/>
        <v>100</v>
      </c>
      <c r="AJ39" s="400"/>
      <c r="AK39" s="195">
        <v>7</v>
      </c>
      <c r="AL39" s="203">
        <v>13</v>
      </c>
      <c r="AM39" s="411"/>
      <c r="AN39" s="471">
        <v>53.8</v>
      </c>
    </row>
    <row r="40" spans="1:40" ht="15.75" customHeight="1" x14ac:dyDescent="0.2">
      <c r="A40" s="408" t="s">
        <v>84</v>
      </c>
      <c r="B40" s="195"/>
      <c r="C40" s="195"/>
      <c r="D40" s="195"/>
      <c r="E40" s="195"/>
      <c r="F40" s="195"/>
      <c r="G40" s="195"/>
      <c r="H40" s="195"/>
      <c r="I40" s="195"/>
      <c r="J40" s="195"/>
      <c r="K40" s="400"/>
      <c r="L40" s="401">
        <v>6</v>
      </c>
      <c r="M40" s="401">
        <v>6</v>
      </c>
      <c r="N40" s="411"/>
      <c r="O40" s="471">
        <f>L40/M40*100</f>
        <v>100</v>
      </c>
      <c r="P40" s="400"/>
      <c r="Q40" s="195">
        <v>6</v>
      </c>
      <c r="R40" s="203">
        <v>6</v>
      </c>
      <c r="S40" s="411"/>
      <c r="T40" s="471">
        <f t="shared" si="8"/>
        <v>100</v>
      </c>
      <c r="U40" s="400"/>
      <c r="V40" s="195">
        <v>3</v>
      </c>
      <c r="W40" s="203">
        <v>3</v>
      </c>
      <c r="X40" s="411"/>
      <c r="Y40" s="471">
        <f t="shared" si="5"/>
        <v>100</v>
      </c>
      <c r="Z40" s="400"/>
      <c r="AA40" s="195">
        <v>5</v>
      </c>
      <c r="AB40" s="203">
        <v>5</v>
      </c>
      <c r="AC40" s="411"/>
      <c r="AD40" s="471">
        <f t="shared" si="6"/>
        <v>100</v>
      </c>
      <c r="AE40" s="400"/>
      <c r="AF40" s="195">
        <v>3</v>
      </c>
      <c r="AG40" s="203">
        <v>3</v>
      </c>
      <c r="AH40" s="411"/>
      <c r="AI40" s="471">
        <f t="shared" si="7"/>
        <v>100</v>
      </c>
      <c r="AJ40" s="400"/>
      <c r="AK40" s="195">
        <v>4</v>
      </c>
      <c r="AL40" s="203">
        <v>4</v>
      </c>
      <c r="AM40" s="411"/>
      <c r="AN40" s="471">
        <v>100</v>
      </c>
    </row>
    <row r="41" spans="1:40" ht="15.75" customHeight="1" x14ac:dyDescent="0.2">
      <c r="A41" s="408" t="s">
        <v>85</v>
      </c>
      <c r="B41" s="195"/>
      <c r="C41" s="195"/>
      <c r="D41" s="195"/>
      <c r="E41" s="195"/>
      <c r="F41" s="195"/>
      <c r="G41" s="195"/>
      <c r="H41" s="195"/>
      <c r="I41" s="195"/>
      <c r="J41" s="195"/>
      <c r="K41" s="400"/>
      <c r="L41" s="401">
        <v>0</v>
      </c>
      <c r="M41" s="401">
        <v>0</v>
      </c>
      <c r="N41" s="401"/>
      <c r="O41" s="472" t="s">
        <v>75</v>
      </c>
      <c r="P41" s="400"/>
      <c r="Q41" s="195">
        <v>2</v>
      </c>
      <c r="R41" s="203">
        <v>2</v>
      </c>
      <c r="S41" s="401"/>
      <c r="T41" s="471">
        <f t="shared" si="8"/>
        <v>100</v>
      </c>
      <c r="U41" s="400"/>
      <c r="V41" s="195">
        <v>3</v>
      </c>
      <c r="W41" s="203">
        <v>3</v>
      </c>
      <c r="X41" s="401"/>
      <c r="Y41" s="471">
        <f t="shared" si="5"/>
        <v>100</v>
      </c>
      <c r="Z41" s="400"/>
      <c r="AA41" s="195">
        <v>1</v>
      </c>
      <c r="AB41" s="203">
        <v>1</v>
      </c>
      <c r="AC41" s="401"/>
      <c r="AD41" s="471">
        <f t="shared" si="6"/>
        <v>100</v>
      </c>
      <c r="AE41" s="400"/>
      <c r="AF41" s="195">
        <v>2</v>
      </c>
      <c r="AG41" s="203">
        <v>2</v>
      </c>
      <c r="AH41" s="401"/>
      <c r="AI41" s="471">
        <f t="shared" si="7"/>
        <v>100</v>
      </c>
      <c r="AJ41" s="400"/>
      <c r="AK41" s="195">
        <v>1</v>
      </c>
      <c r="AL41" s="203">
        <v>1</v>
      </c>
      <c r="AM41" s="401"/>
      <c r="AN41" s="471">
        <v>100</v>
      </c>
    </row>
    <row r="42" spans="1:40" ht="15.75" customHeight="1" x14ac:dyDescent="0.2">
      <c r="A42" s="408" t="s">
        <v>86</v>
      </c>
      <c r="B42" s="195"/>
      <c r="C42" s="195"/>
      <c r="D42" s="195"/>
      <c r="E42" s="195"/>
      <c r="F42" s="195"/>
      <c r="G42" s="195"/>
      <c r="H42" s="195"/>
      <c r="I42" s="195"/>
      <c r="J42" s="195"/>
      <c r="K42" s="400"/>
      <c r="L42" s="401">
        <v>3</v>
      </c>
      <c r="M42" s="401">
        <v>3</v>
      </c>
      <c r="N42" s="411"/>
      <c r="O42" s="471">
        <f>L42/M42*100</f>
        <v>100</v>
      </c>
      <c r="P42" s="400"/>
      <c r="Q42" s="195">
        <v>8</v>
      </c>
      <c r="R42" s="203">
        <v>10</v>
      </c>
      <c r="S42" s="411"/>
      <c r="T42" s="471">
        <f t="shared" si="8"/>
        <v>80</v>
      </c>
      <c r="U42" s="400"/>
      <c r="V42" s="195">
        <v>8</v>
      </c>
      <c r="W42" s="203">
        <v>10</v>
      </c>
      <c r="X42" s="411"/>
      <c r="Y42" s="471">
        <f t="shared" si="5"/>
        <v>80</v>
      </c>
      <c r="Z42" s="400"/>
      <c r="AA42" s="195">
        <v>11</v>
      </c>
      <c r="AB42" s="203">
        <v>11</v>
      </c>
      <c r="AC42" s="411"/>
      <c r="AD42" s="471">
        <f t="shared" si="6"/>
        <v>100</v>
      </c>
      <c r="AE42" s="400"/>
      <c r="AF42" s="195">
        <v>6</v>
      </c>
      <c r="AG42" s="203">
        <v>6</v>
      </c>
      <c r="AH42" s="411"/>
      <c r="AI42" s="471">
        <f t="shared" si="7"/>
        <v>100</v>
      </c>
      <c r="AJ42" s="400"/>
      <c r="AK42" s="195">
        <v>2</v>
      </c>
      <c r="AL42" s="203">
        <v>3</v>
      </c>
      <c r="AM42" s="411"/>
      <c r="AN42" s="471">
        <v>66.7</v>
      </c>
    </row>
    <row r="43" spans="1:40" ht="15.75" customHeight="1" x14ac:dyDescent="0.2">
      <c r="A43" s="408" t="s">
        <v>88</v>
      </c>
      <c r="B43" s="195"/>
      <c r="C43" s="195"/>
      <c r="D43" s="195"/>
      <c r="E43" s="195"/>
      <c r="F43" s="195"/>
      <c r="G43" s="195"/>
      <c r="H43" s="195"/>
      <c r="I43" s="195"/>
      <c r="J43" s="195"/>
      <c r="K43" s="400"/>
      <c r="L43" s="401">
        <v>8</v>
      </c>
      <c r="M43" s="401">
        <v>10</v>
      </c>
      <c r="N43" s="411"/>
      <c r="O43" s="471">
        <f>L43/M43*100</f>
        <v>80</v>
      </c>
      <c r="P43" s="400"/>
      <c r="Q43" s="195">
        <v>9</v>
      </c>
      <c r="R43" s="203">
        <v>10</v>
      </c>
      <c r="S43" s="411"/>
      <c r="T43" s="471">
        <f t="shared" si="8"/>
        <v>90</v>
      </c>
      <c r="U43" s="400"/>
      <c r="V43" s="195">
        <v>14</v>
      </c>
      <c r="W43" s="203">
        <v>18</v>
      </c>
      <c r="X43" s="411"/>
      <c r="Y43" s="471">
        <f t="shared" si="5"/>
        <v>77.777777777777786</v>
      </c>
      <c r="Z43" s="400"/>
      <c r="AA43" s="195">
        <v>20</v>
      </c>
      <c r="AB43" s="203">
        <v>22</v>
      </c>
      <c r="AC43" s="411"/>
      <c r="AD43" s="471">
        <f t="shared" si="6"/>
        <v>90.909090909090907</v>
      </c>
      <c r="AE43" s="400"/>
      <c r="AF43" s="195">
        <v>15</v>
      </c>
      <c r="AG43" s="203">
        <v>15</v>
      </c>
      <c r="AH43" s="411"/>
      <c r="AI43" s="471">
        <f t="shared" si="7"/>
        <v>100</v>
      </c>
      <c r="AJ43" s="400"/>
      <c r="AK43" s="195">
        <v>4</v>
      </c>
      <c r="AL43" s="203">
        <v>14</v>
      </c>
      <c r="AM43" s="411"/>
      <c r="AN43" s="471">
        <v>28.6</v>
      </c>
    </row>
    <row r="44" spans="1:40" ht="15.75" customHeight="1" x14ac:dyDescent="0.2">
      <c r="A44" s="408" t="s">
        <v>89</v>
      </c>
      <c r="B44" s="195"/>
      <c r="C44" s="195"/>
      <c r="D44" s="195"/>
      <c r="E44" s="195"/>
      <c r="F44" s="195"/>
      <c r="G44" s="195"/>
      <c r="H44" s="195"/>
      <c r="I44" s="195"/>
      <c r="J44" s="195"/>
      <c r="K44" s="400"/>
      <c r="L44" s="401">
        <v>0</v>
      </c>
      <c r="M44" s="401">
        <v>0</v>
      </c>
      <c r="N44" s="401"/>
      <c r="O44" s="472" t="s">
        <v>75</v>
      </c>
      <c r="P44" s="400"/>
      <c r="Q44" s="195">
        <v>5</v>
      </c>
      <c r="R44" s="203">
        <v>5</v>
      </c>
      <c r="S44" s="401"/>
      <c r="T44" s="471">
        <f t="shared" si="8"/>
        <v>100</v>
      </c>
      <c r="U44" s="400"/>
      <c r="V44" s="195">
        <v>11</v>
      </c>
      <c r="W44" s="203">
        <v>15</v>
      </c>
      <c r="X44" s="401"/>
      <c r="Y44" s="471">
        <f t="shared" si="5"/>
        <v>73.333333333333329</v>
      </c>
      <c r="Z44" s="400"/>
      <c r="AA44" s="195">
        <v>6</v>
      </c>
      <c r="AB44" s="203">
        <v>7</v>
      </c>
      <c r="AC44" s="401"/>
      <c r="AD44" s="471">
        <f t="shared" si="6"/>
        <v>85.714285714285708</v>
      </c>
      <c r="AE44" s="400"/>
      <c r="AF44" s="195">
        <v>7</v>
      </c>
      <c r="AG44" s="203">
        <v>7</v>
      </c>
      <c r="AH44" s="401"/>
      <c r="AI44" s="471">
        <f t="shared" si="7"/>
        <v>100</v>
      </c>
      <c r="AJ44" s="400"/>
      <c r="AK44" s="195">
        <v>4</v>
      </c>
      <c r="AL44" s="203">
        <v>4</v>
      </c>
      <c r="AM44" s="401"/>
      <c r="AN44" s="471">
        <v>100</v>
      </c>
    </row>
    <row r="45" spans="1:40" ht="15.75" customHeight="1" x14ac:dyDescent="0.2">
      <c r="A45" s="408" t="s">
        <v>91</v>
      </c>
      <c r="B45" s="195"/>
      <c r="C45" s="195"/>
      <c r="D45" s="195"/>
      <c r="E45" s="195"/>
      <c r="F45" s="195"/>
      <c r="G45" s="195"/>
      <c r="H45" s="195"/>
      <c r="I45" s="195"/>
      <c r="J45" s="195"/>
      <c r="K45" s="400"/>
      <c r="L45" s="401">
        <v>17</v>
      </c>
      <c r="M45" s="401">
        <v>19</v>
      </c>
      <c r="N45" s="411"/>
      <c r="O45" s="471">
        <f>L45/M45*100</f>
        <v>89.473684210526315</v>
      </c>
      <c r="P45" s="400"/>
      <c r="Q45" s="195">
        <v>22</v>
      </c>
      <c r="R45" s="203">
        <v>24</v>
      </c>
      <c r="S45" s="411"/>
      <c r="T45" s="471">
        <f t="shared" si="8"/>
        <v>91.666666666666657</v>
      </c>
      <c r="U45" s="400"/>
      <c r="V45" s="195">
        <v>19</v>
      </c>
      <c r="W45" s="203">
        <v>23</v>
      </c>
      <c r="X45" s="411"/>
      <c r="Y45" s="471">
        <f t="shared" si="5"/>
        <v>82.608695652173907</v>
      </c>
      <c r="Z45" s="400"/>
      <c r="AA45" s="195">
        <v>20</v>
      </c>
      <c r="AB45" s="203">
        <v>21</v>
      </c>
      <c r="AC45" s="411"/>
      <c r="AD45" s="471">
        <f t="shared" si="6"/>
        <v>95.238095238095227</v>
      </c>
      <c r="AE45" s="400"/>
      <c r="AF45" s="195">
        <v>12</v>
      </c>
      <c r="AG45" s="203">
        <v>12</v>
      </c>
      <c r="AH45" s="411"/>
      <c r="AI45" s="471">
        <f t="shared" si="7"/>
        <v>100</v>
      </c>
      <c r="AJ45" s="400"/>
      <c r="AK45" s="195">
        <v>8</v>
      </c>
      <c r="AL45" s="203">
        <v>19</v>
      </c>
      <c r="AM45" s="411"/>
      <c r="AN45" s="471">
        <v>42.1</v>
      </c>
    </row>
    <row r="46" spans="1:40" ht="15.75" customHeight="1" x14ac:dyDescent="0.2">
      <c r="A46" s="408" t="s">
        <v>92</v>
      </c>
      <c r="B46" s="195"/>
      <c r="C46" s="195"/>
      <c r="D46" s="195"/>
      <c r="E46" s="195"/>
      <c r="F46" s="195"/>
      <c r="G46" s="195"/>
      <c r="H46" s="195"/>
      <c r="I46" s="195"/>
      <c r="J46" s="195"/>
      <c r="K46" s="400"/>
      <c r="L46" s="401">
        <v>18</v>
      </c>
      <c r="M46" s="401">
        <v>18</v>
      </c>
      <c r="N46" s="411"/>
      <c r="O46" s="471">
        <f>L46/M46*100</f>
        <v>100</v>
      </c>
      <c r="P46" s="400"/>
      <c r="Q46" s="195">
        <v>5</v>
      </c>
      <c r="R46" s="203">
        <v>7</v>
      </c>
      <c r="S46" s="411"/>
      <c r="T46" s="471">
        <f t="shared" si="8"/>
        <v>71.428571428571431</v>
      </c>
      <c r="U46" s="400"/>
      <c r="V46" s="195">
        <v>10</v>
      </c>
      <c r="W46" s="203">
        <v>11</v>
      </c>
      <c r="X46" s="411"/>
      <c r="Y46" s="471">
        <f t="shared" si="5"/>
        <v>90.909090909090907</v>
      </c>
      <c r="Z46" s="400"/>
      <c r="AA46" s="195">
        <v>6</v>
      </c>
      <c r="AB46" s="203">
        <v>6</v>
      </c>
      <c r="AC46" s="411"/>
      <c r="AD46" s="471">
        <f t="shared" si="6"/>
        <v>100</v>
      </c>
      <c r="AE46" s="400"/>
      <c r="AF46" s="195">
        <v>5</v>
      </c>
      <c r="AG46" s="203">
        <v>5</v>
      </c>
      <c r="AH46" s="411"/>
      <c r="AI46" s="471">
        <f t="shared" si="7"/>
        <v>100</v>
      </c>
      <c r="AJ46" s="400"/>
      <c r="AK46" s="195">
        <v>5</v>
      </c>
      <c r="AL46" s="203">
        <v>6</v>
      </c>
      <c r="AM46" s="411"/>
      <c r="AN46" s="471">
        <v>83.3</v>
      </c>
    </row>
    <row r="47" spans="1:40" ht="15.75" customHeight="1" x14ac:dyDescent="0.2">
      <c r="A47" s="408" t="s">
        <v>740</v>
      </c>
      <c r="B47" s="195"/>
      <c r="C47" s="195"/>
      <c r="D47" s="195"/>
      <c r="E47" s="195"/>
      <c r="F47" s="195"/>
      <c r="G47" s="195"/>
      <c r="H47" s="195"/>
      <c r="I47" s="195"/>
      <c r="J47" s="195"/>
      <c r="K47" s="400"/>
      <c r="L47" s="401">
        <v>1</v>
      </c>
      <c r="M47" s="401">
        <v>1</v>
      </c>
      <c r="N47" s="411"/>
      <c r="O47" s="471">
        <f>L47/M47*100</f>
        <v>100</v>
      </c>
      <c r="P47" s="400"/>
      <c r="Q47" s="195"/>
      <c r="R47" s="203"/>
      <c r="S47" s="411"/>
      <c r="T47" s="471"/>
      <c r="U47" s="400"/>
      <c r="V47" s="195"/>
      <c r="W47" s="203"/>
      <c r="X47" s="411"/>
      <c r="Y47" s="471"/>
      <c r="Z47" s="400"/>
      <c r="AA47" s="195"/>
      <c r="AB47" s="203"/>
      <c r="AC47" s="411"/>
      <c r="AD47" s="471"/>
      <c r="AE47" s="400"/>
      <c r="AF47" s="195"/>
      <c r="AG47" s="203"/>
      <c r="AH47" s="411"/>
      <c r="AI47" s="471"/>
      <c r="AJ47" s="400"/>
      <c r="AK47" s="195"/>
      <c r="AL47" s="203"/>
      <c r="AM47" s="411"/>
      <c r="AN47" s="471"/>
    </row>
    <row r="48" spans="1:40" ht="15.75" customHeight="1" x14ac:dyDescent="0.2">
      <c r="A48" s="408" t="s">
        <v>94</v>
      </c>
      <c r="B48" s="195"/>
      <c r="C48" s="195"/>
      <c r="D48" s="195"/>
      <c r="E48" s="195"/>
      <c r="F48" s="195"/>
      <c r="G48" s="195"/>
      <c r="H48" s="195"/>
      <c r="I48" s="195"/>
      <c r="J48" s="195"/>
      <c r="K48" s="400"/>
      <c r="L48" s="401"/>
      <c r="M48" s="401"/>
      <c r="N48" s="411"/>
      <c r="O48" s="471"/>
      <c r="P48" s="400"/>
      <c r="Q48" s="195"/>
      <c r="R48" s="461"/>
      <c r="S48" s="411"/>
      <c r="T48" s="471"/>
      <c r="U48" s="400"/>
      <c r="V48" s="195"/>
      <c r="W48" s="400"/>
      <c r="X48" s="411"/>
      <c r="Y48" s="471"/>
      <c r="Z48" s="400"/>
      <c r="AA48" s="195"/>
      <c r="AB48" s="400"/>
      <c r="AC48" s="411"/>
      <c r="AD48" s="471"/>
      <c r="AE48" s="400"/>
      <c r="AF48" s="195"/>
      <c r="AG48" s="400"/>
      <c r="AH48" s="411"/>
      <c r="AI48" s="471"/>
      <c r="AJ48" s="400"/>
      <c r="AK48" s="195"/>
      <c r="AL48" s="400"/>
      <c r="AM48" s="411"/>
      <c r="AN48" s="471"/>
    </row>
    <row r="49" spans="1:40" ht="15.75" customHeight="1" x14ac:dyDescent="0.2">
      <c r="A49" s="408" t="s">
        <v>741</v>
      </c>
      <c r="B49" s="195"/>
      <c r="C49" s="195"/>
      <c r="D49" s="195"/>
      <c r="E49" s="195"/>
      <c r="F49" s="195"/>
      <c r="G49" s="195"/>
      <c r="H49" s="195"/>
      <c r="I49" s="195"/>
      <c r="J49" s="195"/>
      <c r="K49" s="400"/>
      <c r="L49" s="401"/>
      <c r="M49" s="401"/>
      <c r="N49" s="411"/>
      <c r="O49" s="471"/>
      <c r="P49" s="400"/>
      <c r="Q49" s="195"/>
      <c r="R49" s="461"/>
      <c r="S49" s="411"/>
      <c r="T49" s="471"/>
      <c r="U49" s="400"/>
      <c r="V49" s="195"/>
      <c r="W49" s="400"/>
      <c r="X49" s="411"/>
      <c r="Y49" s="471"/>
      <c r="Z49" s="400"/>
      <c r="AA49" s="195"/>
      <c r="AB49" s="400"/>
      <c r="AC49" s="411"/>
      <c r="AD49" s="471"/>
      <c r="AE49" s="400"/>
      <c r="AF49" s="195"/>
      <c r="AG49" s="400"/>
      <c r="AH49" s="411"/>
      <c r="AI49" s="471"/>
      <c r="AJ49" s="400"/>
      <c r="AK49" s="195"/>
      <c r="AL49" s="400"/>
      <c r="AM49" s="411"/>
      <c r="AN49" s="471"/>
    </row>
    <row r="50" spans="1:40" ht="15.75" customHeight="1" x14ac:dyDescent="0.2">
      <c r="A50" s="408" t="s">
        <v>96</v>
      </c>
      <c r="B50" s="195"/>
      <c r="C50" s="195"/>
      <c r="D50" s="195"/>
      <c r="E50" s="195"/>
      <c r="F50" s="195"/>
      <c r="G50" s="195"/>
      <c r="H50" s="195"/>
      <c r="I50" s="195"/>
      <c r="J50" s="195"/>
      <c r="K50" s="400"/>
      <c r="L50" s="401">
        <v>0</v>
      </c>
      <c r="M50" s="401">
        <v>0</v>
      </c>
      <c r="N50" s="411"/>
      <c r="O50" s="473" t="s">
        <v>75</v>
      </c>
      <c r="P50" s="400"/>
      <c r="Q50" s="195">
        <v>1</v>
      </c>
      <c r="R50" s="203">
        <v>2</v>
      </c>
      <c r="S50" s="411"/>
      <c r="T50" s="471">
        <f>(Q50/R50)*100</f>
        <v>50</v>
      </c>
      <c r="U50" s="400"/>
      <c r="V50" s="195"/>
      <c r="W50" s="203"/>
      <c r="X50" s="411"/>
      <c r="Y50" s="471"/>
      <c r="Z50" s="400"/>
      <c r="AA50" s="195"/>
      <c r="AB50" s="203"/>
      <c r="AC50" s="411"/>
      <c r="AD50" s="471"/>
      <c r="AE50" s="400"/>
      <c r="AF50" s="195"/>
      <c r="AG50" s="203"/>
      <c r="AH50" s="411"/>
      <c r="AI50" s="471"/>
      <c r="AJ50" s="400"/>
      <c r="AK50" s="195"/>
      <c r="AL50" s="203"/>
      <c r="AM50" s="411"/>
      <c r="AN50" s="471"/>
    </row>
    <row r="51" spans="1:40" ht="15.75" customHeight="1" x14ac:dyDescent="0.2">
      <c r="A51" s="408" t="s">
        <v>742</v>
      </c>
      <c r="B51" s="195"/>
      <c r="C51" s="195"/>
      <c r="D51" s="195"/>
      <c r="E51" s="195"/>
      <c r="F51" s="195"/>
      <c r="G51" s="195"/>
      <c r="H51" s="195"/>
      <c r="I51" s="195"/>
      <c r="J51" s="195"/>
      <c r="K51" s="392"/>
      <c r="L51" s="1"/>
      <c r="M51" s="1"/>
      <c r="N51" s="1"/>
      <c r="O51" s="474"/>
      <c r="P51" s="392"/>
      <c r="Q51" s="195">
        <v>0</v>
      </c>
      <c r="R51" s="195">
        <v>1</v>
      </c>
      <c r="S51" s="1"/>
      <c r="T51" s="471">
        <f>(Q51/R51)*100</f>
        <v>0</v>
      </c>
      <c r="U51" s="392"/>
      <c r="V51" s="195"/>
      <c r="W51" s="195"/>
      <c r="X51" s="1"/>
      <c r="Y51" s="471"/>
      <c r="Z51" s="392"/>
      <c r="AA51" s="195"/>
      <c r="AB51" s="195"/>
      <c r="AC51" s="1"/>
      <c r="AD51" s="471"/>
      <c r="AE51" s="392"/>
      <c r="AF51" s="195"/>
      <c r="AG51" s="195"/>
      <c r="AH51" s="1"/>
      <c r="AI51" s="471"/>
      <c r="AJ51" s="392"/>
      <c r="AK51" s="195"/>
      <c r="AL51" s="195"/>
      <c r="AM51" s="1"/>
      <c r="AN51" s="471"/>
    </row>
    <row r="52" spans="1:40" ht="15.75" customHeight="1" x14ac:dyDescent="0.2">
      <c r="A52" s="432"/>
      <c r="B52" s="195"/>
      <c r="C52" s="195"/>
      <c r="D52" s="195"/>
      <c r="E52" s="195"/>
      <c r="F52" s="195"/>
      <c r="G52" s="195"/>
      <c r="H52" s="195"/>
      <c r="I52" s="195"/>
      <c r="J52" s="195"/>
      <c r="K52" s="392"/>
      <c r="L52" s="195">
        <v>98</v>
      </c>
      <c r="M52" s="195">
        <v>116</v>
      </c>
      <c r="N52" s="195"/>
      <c r="O52" s="393"/>
      <c r="P52" s="392"/>
      <c r="Q52" s="195">
        <v>122</v>
      </c>
      <c r="R52" s="195">
        <v>143</v>
      </c>
      <c r="S52" s="195"/>
      <c r="T52" s="471">
        <f>(Q52/R52)*100</f>
        <v>85.314685314685306</v>
      </c>
      <c r="U52" s="392"/>
      <c r="V52" s="195">
        <v>167</v>
      </c>
      <c r="W52" s="195">
        <v>198</v>
      </c>
      <c r="X52" s="195"/>
      <c r="Y52" s="471">
        <f>(V52/W52)*100</f>
        <v>84.343434343434339</v>
      </c>
      <c r="Z52" s="392"/>
      <c r="AA52" s="195">
        <f>SUM(AA37:AA51)</f>
        <v>172</v>
      </c>
      <c r="AB52" s="195">
        <f>SUM(AB37:AB46)</f>
        <v>181</v>
      </c>
      <c r="AC52" s="195"/>
      <c r="AD52" s="471">
        <f>(AA52/AB52)*100</f>
        <v>95.027624309392266</v>
      </c>
      <c r="AE52" s="392"/>
      <c r="AF52" s="195">
        <f>SUM(AF37:AF51)</f>
        <v>151</v>
      </c>
      <c r="AG52" s="195">
        <f>SUM(AG37:AG46)</f>
        <v>160</v>
      </c>
      <c r="AH52" s="195"/>
      <c r="AI52" s="471">
        <f>(AF52/AG52)*100</f>
        <v>94.375</v>
      </c>
      <c r="AJ52" s="392"/>
      <c r="AK52" s="195">
        <v>73</v>
      </c>
      <c r="AL52" s="195">
        <f>SUM(AL37:AL46)</f>
        <v>150</v>
      </c>
      <c r="AM52" s="195"/>
      <c r="AN52" s="471">
        <v>48.7</v>
      </c>
    </row>
    <row r="53" spans="1:40" ht="15.75" customHeight="1" x14ac:dyDescent="0.2">
      <c r="A53" s="432"/>
      <c r="B53" s="195"/>
      <c r="C53" s="195"/>
      <c r="D53" s="195"/>
      <c r="E53" s="195"/>
      <c r="F53" s="195"/>
      <c r="G53" s="195"/>
      <c r="H53" s="195"/>
      <c r="I53" s="195"/>
      <c r="J53" s="195"/>
      <c r="K53" s="475"/>
      <c r="L53" s="476"/>
      <c r="M53" s="476"/>
      <c r="N53" s="476"/>
      <c r="O53" s="477"/>
      <c r="P53" s="475"/>
      <c r="Q53" s="476"/>
      <c r="R53" s="476"/>
      <c r="S53" s="476"/>
      <c r="T53" s="477"/>
      <c r="U53" s="475"/>
      <c r="V53" s="476"/>
      <c r="W53" s="476"/>
      <c r="X53" s="476"/>
      <c r="Y53" s="477"/>
      <c r="Z53" s="475"/>
      <c r="AA53" s="476"/>
      <c r="AB53" s="476"/>
      <c r="AC53" s="476"/>
      <c r="AD53" s="477"/>
      <c r="AE53" s="475"/>
      <c r="AF53" s="476"/>
      <c r="AG53" s="476"/>
      <c r="AH53" s="476"/>
      <c r="AI53" s="477"/>
      <c r="AJ53" s="475"/>
      <c r="AK53" s="476"/>
      <c r="AL53" s="476"/>
      <c r="AM53" s="476"/>
      <c r="AN53" s="477"/>
    </row>
    <row r="54" spans="1:40" ht="15.75" customHeight="1" x14ac:dyDescent="0.2">
      <c r="A54" s="432"/>
      <c r="B54" s="195"/>
      <c r="C54" s="195"/>
      <c r="D54" s="195"/>
      <c r="E54" s="195"/>
      <c r="F54" s="195"/>
      <c r="G54" s="195"/>
      <c r="H54" s="195"/>
      <c r="I54" s="195"/>
      <c r="J54" s="195"/>
      <c r="K54" s="469"/>
      <c r="L54" s="478"/>
      <c r="M54" s="478"/>
      <c r="N54" s="478"/>
      <c r="O54" s="470"/>
      <c r="P54" s="469"/>
      <c r="Q54" s="478"/>
      <c r="R54" s="478"/>
      <c r="S54" s="478"/>
      <c r="T54" s="470"/>
      <c r="U54" s="469"/>
      <c r="V54" s="478"/>
      <c r="W54" s="478"/>
      <c r="X54" s="478"/>
      <c r="Y54" s="470"/>
      <c r="Z54" s="469"/>
      <c r="AA54" s="478"/>
      <c r="AB54" s="478"/>
      <c r="AC54" s="478"/>
      <c r="AD54" s="470"/>
      <c r="AE54" s="469"/>
      <c r="AF54" s="478"/>
      <c r="AG54" s="478"/>
      <c r="AH54" s="478"/>
      <c r="AI54" s="470"/>
      <c r="AJ54" s="469"/>
      <c r="AK54" s="478"/>
      <c r="AL54" s="478"/>
      <c r="AM54" s="478"/>
      <c r="AN54" s="470"/>
    </row>
    <row r="55" spans="1:40" ht="15.75" customHeight="1" x14ac:dyDescent="0.2">
      <c r="A55" s="367" t="s">
        <v>745</v>
      </c>
      <c r="B55" s="195"/>
      <c r="C55" s="195"/>
      <c r="D55" s="195"/>
      <c r="E55" s="195"/>
      <c r="F55" s="195"/>
      <c r="G55" s="195"/>
      <c r="H55" s="195"/>
      <c r="I55" s="195"/>
      <c r="J55" s="195"/>
      <c r="K55" s="392"/>
      <c r="L55" s="1"/>
      <c r="M55" s="1"/>
      <c r="N55" s="1"/>
      <c r="O55" s="372" t="s">
        <v>734</v>
      </c>
      <c r="P55" s="392"/>
      <c r="Q55" s="1"/>
      <c r="R55" s="1"/>
      <c r="S55" s="1"/>
      <c r="T55" s="372" t="s">
        <v>734</v>
      </c>
      <c r="U55" s="392"/>
      <c r="V55" s="1"/>
      <c r="W55" s="1"/>
      <c r="X55" s="1"/>
      <c r="Y55" s="372" t="s">
        <v>734</v>
      </c>
      <c r="Z55" s="392"/>
      <c r="AA55" s="1"/>
      <c r="AB55" s="1"/>
      <c r="AC55" s="1"/>
      <c r="AD55" s="372" t="s">
        <v>734</v>
      </c>
      <c r="AE55" s="392"/>
      <c r="AF55" s="1"/>
      <c r="AG55" s="1"/>
      <c r="AH55" s="1"/>
      <c r="AI55" s="372" t="s">
        <v>734</v>
      </c>
      <c r="AJ55" s="392"/>
      <c r="AK55" s="1">
        <v>26</v>
      </c>
      <c r="AL55" s="1"/>
      <c r="AM55" s="1" t="s">
        <v>746</v>
      </c>
      <c r="AN55" s="372"/>
    </row>
    <row r="56" spans="1:40" ht="15.75" customHeight="1" x14ac:dyDescent="0.2">
      <c r="A56" s="397" t="s">
        <v>81</v>
      </c>
      <c r="B56" s="195"/>
      <c r="C56" s="195"/>
      <c r="D56" s="195"/>
      <c r="E56" s="195"/>
      <c r="F56" s="195"/>
      <c r="G56" s="195"/>
      <c r="H56" s="195"/>
      <c r="I56" s="195"/>
      <c r="J56" s="195"/>
      <c r="K56" s="400"/>
      <c r="L56" s="401">
        <v>37</v>
      </c>
      <c r="M56" s="401"/>
      <c r="N56" s="401">
        <v>42</v>
      </c>
      <c r="O56" s="479">
        <f>N56/L56*100</f>
        <v>113.51351351351352</v>
      </c>
      <c r="P56" s="400"/>
      <c r="Q56" s="195">
        <v>52</v>
      </c>
      <c r="R56" s="401"/>
      <c r="S56" s="401">
        <v>44</v>
      </c>
      <c r="T56" s="459">
        <f>(S56/Q56)*100</f>
        <v>84.615384615384613</v>
      </c>
      <c r="U56" s="400"/>
      <c r="V56" s="195">
        <v>62</v>
      </c>
      <c r="W56" s="401"/>
      <c r="X56" s="401">
        <v>53</v>
      </c>
      <c r="Y56" s="459">
        <f t="shared" ref="Y56:Y65" si="9">(X56/V56)*100</f>
        <v>85.483870967741936</v>
      </c>
      <c r="Z56" s="400"/>
      <c r="AA56" s="195">
        <v>56</v>
      </c>
      <c r="AB56" s="401"/>
      <c r="AC56" s="401">
        <v>53</v>
      </c>
      <c r="AD56" s="459">
        <f t="shared" ref="AD56:AD65" si="10">(AC56/AA56)*100</f>
        <v>94.642857142857139</v>
      </c>
      <c r="AE56" s="400"/>
      <c r="AF56" s="195">
        <v>54</v>
      </c>
      <c r="AG56" s="401"/>
      <c r="AH56" s="401">
        <v>48</v>
      </c>
      <c r="AI56" s="459">
        <f t="shared" ref="AI56:AI65" si="11">(AH56/AF56)*100</f>
        <v>88.888888888888886</v>
      </c>
      <c r="AJ56" s="400"/>
      <c r="AK56" s="195">
        <v>12</v>
      </c>
      <c r="AL56" s="401"/>
      <c r="AM56" s="401">
        <f>8+6+5+20+4</f>
        <v>43</v>
      </c>
      <c r="AN56" s="459">
        <v>165.4</v>
      </c>
    </row>
    <row r="57" spans="1:40" ht="15.75" customHeight="1" x14ac:dyDescent="0.2">
      <c r="A57" s="408" t="s">
        <v>82</v>
      </c>
      <c r="B57" s="195"/>
      <c r="C57" s="195"/>
      <c r="D57" s="195"/>
      <c r="E57" s="195"/>
      <c r="F57" s="195"/>
      <c r="G57" s="195"/>
      <c r="H57" s="195"/>
      <c r="I57" s="195"/>
      <c r="J57" s="195"/>
      <c r="K57" s="400"/>
      <c r="L57" s="403" t="s">
        <v>75</v>
      </c>
      <c r="M57" s="401"/>
      <c r="N57" s="401"/>
      <c r="O57" s="471"/>
      <c r="P57" s="400"/>
      <c r="Q57" s="195"/>
      <c r="R57" s="401"/>
      <c r="S57" s="401"/>
      <c r="T57" s="471"/>
      <c r="U57" s="400"/>
      <c r="V57" s="195">
        <v>25</v>
      </c>
      <c r="W57" s="401"/>
      <c r="X57" s="401">
        <v>2</v>
      </c>
      <c r="Y57" s="459">
        <f t="shared" si="9"/>
        <v>8</v>
      </c>
      <c r="Z57" s="400"/>
      <c r="AA57" s="195">
        <v>35</v>
      </c>
      <c r="AB57" s="401"/>
      <c r="AC57" s="401">
        <v>28</v>
      </c>
      <c r="AD57" s="459">
        <f t="shared" si="10"/>
        <v>80</v>
      </c>
      <c r="AE57" s="400"/>
      <c r="AF57" s="195">
        <v>34</v>
      </c>
      <c r="AG57" s="401"/>
      <c r="AH57" s="401">
        <v>30</v>
      </c>
      <c r="AI57" s="459">
        <f t="shared" si="11"/>
        <v>88.235294117647058</v>
      </c>
      <c r="AJ57" s="400"/>
      <c r="AK57" s="195">
        <v>7</v>
      </c>
      <c r="AL57" s="401"/>
      <c r="AM57" s="401">
        <f>4+8+8+3</f>
        <v>23</v>
      </c>
      <c r="AN57" s="459">
        <v>191.7</v>
      </c>
    </row>
    <row r="58" spans="1:40" ht="15.75" customHeight="1" x14ac:dyDescent="0.2">
      <c r="A58" s="408" t="s">
        <v>83</v>
      </c>
      <c r="B58" s="195"/>
      <c r="C58" s="195"/>
      <c r="D58" s="195"/>
      <c r="E58" s="195"/>
      <c r="F58" s="195"/>
      <c r="G58" s="195"/>
      <c r="H58" s="195"/>
      <c r="I58" s="195"/>
      <c r="J58" s="195"/>
      <c r="K58" s="400"/>
      <c r="L58" s="401">
        <v>8</v>
      </c>
      <c r="M58" s="401"/>
      <c r="N58" s="401">
        <v>13</v>
      </c>
      <c r="O58" s="479">
        <f>N58/L58*100</f>
        <v>162.5</v>
      </c>
      <c r="P58" s="400"/>
      <c r="Q58" s="195">
        <v>12</v>
      </c>
      <c r="R58" s="401"/>
      <c r="S58" s="401">
        <v>10</v>
      </c>
      <c r="T58" s="459">
        <f t="shared" ref="T58:T65" si="12">(S58/Q58)*100</f>
        <v>83.333333333333343</v>
      </c>
      <c r="U58" s="400"/>
      <c r="V58" s="195">
        <v>12</v>
      </c>
      <c r="W58" s="401"/>
      <c r="X58" s="401">
        <v>12</v>
      </c>
      <c r="Y58" s="459">
        <f t="shared" si="9"/>
        <v>100</v>
      </c>
      <c r="Z58" s="400"/>
      <c r="AA58" s="195">
        <v>12</v>
      </c>
      <c r="AB58" s="401"/>
      <c r="AC58" s="401">
        <v>15</v>
      </c>
      <c r="AD58" s="459">
        <f t="shared" si="10"/>
        <v>125</v>
      </c>
      <c r="AE58" s="400"/>
      <c r="AF58" s="195">
        <v>13</v>
      </c>
      <c r="AG58" s="401"/>
      <c r="AH58" s="401">
        <v>10</v>
      </c>
      <c r="AI58" s="459">
        <f t="shared" si="11"/>
        <v>76.923076923076934</v>
      </c>
      <c r="AJ58" s="400"/>
      <c r="AK58" s="195">
        <v>4</v>
      </c>
      <c r="AL58" s="401"/>
      <c r="AM58" s="401">
        <f>1+2+2+6</f>
        <v>11</v>
      </c>
      <c r="AN58" s="459">
        <v>157.1</v>
      </c>
    </row>
    <row r="59" spans="1:40" ht="15.75" customHeight="1" x14ac:dyDescent="0.2">
      <c r="A59" s="408" t="s">
        <v>84</v>
      </c>
      <c r="B59" s="195"/>
      <c r="C59" s="195"/>
      <c r="D59" s="195"/>
      <c r="E59" s="195"/>
      <c r="F59" s="195"/>
      <c r="G59" s="195"/>
      <c r="H59" s="195"/>
      <c r="I59" s="195"/>
      <c r="J59" s="195"/>
      <c r="K59" s="400"/>
      <c r="L59" s="401">
        <v>6</v>
      </c>
      <c r="M59" s="401"/>
      <c r="N59" s="401">
        <v>6</v>
      </c>
      <c r="O59" s="471">
        <f>N59/L59*100</f>
        <v>100</v>
      </c>
      <c r="P59" s="400"/>
      <c r="Q59" s="195">
        <v>6</v>
      </c>
      <c r="R59" s="401"/>
      <c r="S59" s="401">
        <v>2</v>
      </c>
      <c r="T59" s="459">
        <f t="shared" si="12"/>
        <v>33.333333333333329</v>
      </c>
      <c r="U59" s="400"/>
      <c r="V59" s="195">
        <v>3</v>
      </c>
      <c r="W59" s="401"/>
      <c r="X59" s="401">
        <v>3</v>
      </c>
      <c r="Y59" s="459">
        <f t="shared" si="9"/>
        <v>100</v>
      </c>
      <c r="Z59" s="400"/>
      <c r="AA59" s="195">
        <v>5</v>
      </c>
      <c r="AB59" s="401"/>
      <c r="AC59" s="401">
        <v>3</v>
      </c>
      <c r="AD59" s="459">
        <f t="shared" si="10"/>
        <v>60</v>
      </c>
      <c r="AE59" s="400"/>
      <c r="AF59" s="195">
        <v>3</v>
      </c>
      <c r="AG59" s="401"/>
      <c r="AH59" s="401">
        <v>3</v>
      </c>
      <c r="AI59" s="459">
        <f t="shared" si="11"/>
        <v>100</v>
      </c>
      <c r="AJ59" s="400"/>
      <c r="AK59" s="195">
        <v>1</v>
      </c>
      <c r="AL59" s="401"/>
      <c r="AM59" s="401">
        <f>2+1</f>
        <v>3</v>
      </c>
      <c r="AN59" s="459">
        <v>75</v>
      </c>
    </row>
    <row r="60" spans="1:40" ht="15.75" customHeight="1" x14ac:dyDescent="0.2">
      <c r="A60" s="408" t="s">
        <v>85</v>
      </c>
      <c r="B60" s="195"/>
      <c r="C60" s="195"/>
      <c r="D60" s="195"/>
      <c r="E60" s="195"/>
      <c r="F60" s="195"/>
      <c r="G60" s="195"/>
      <c r="H60" s="195"/>
      <c r="I60" s="195"/>
      <c r="J60" s="195"/>
      <c r="K60" s="400"/>
      <c r="L60" s="401">
        <v>0</v>
      </c>
      <c r="M60" s="401"/>
      <c r="N60" s="401">
        <v>1</v>
      </c>
      <c r="O60" s="471"/>
      <c r="P60" s="400"/>
      <c r="Q60" s="195">
        <v>2</v>
      </c>
      <c r="R60" s="401"/>
      <c r="S60" s="401">
        <v>2</v>
      </c>
      <c r="T60" s="459">
        <f t="shared" si="12"/>
        <v>100</v>
      </c>
      <c r="U60" s="400"/>
      <c r="V60" s="195">
        <v>3</v>
      </c>
      <c r="W60" s="401"/>
      <c r="X60" s="401">
        <v>0</v>
      </c>
      <c r="Y60" s="459">
        <f t="shared" si="9"/>
        <v>0</v>
      </c>
      <c r="Z60" s="400"/>
      <c r="AA60" s="195">
        <v>1</v>
      </c>
      <c r="AB60" s="401"/>
      <c r="AC60" s="401">
        <v>1</v>
      </c>
      <c r="AD60" s="459">
        <f t="shared" si="10"/>
        <v>100</v>
      </c>
      <c r="AE60" s="400"/>
      <c r="AF60" s="195">
        <v>2</v>
      </c>
      <c r="AG60" s="401"/>
      <c r="AH60" s="401">
        <v>0</v>
      </c>
      <c r="AI60" s="459">
        <f t="shared" si="11"/>
        <v>0</v>
      </c>
      <c r="AJ60" s="400"/>
      <c r="AK60" s="195">
        <v>2</v>
      </c>
      <c r="AL60" s="401"/>
      <c r="AM60" s="401">
        <v>0</v>
      </c>
      <c r="AN60" s="459">
        <v>0</v>
      </c>
    </row>
    <row r="61" spans="1:40" ht="15.75" customHeight="1" x14ac:dyDescent="0.2">
      <c r="A61" s="408" t="s">
        <v>86</v>
      </c>
      <c r="B61" s="195"/>
      <c r="C61" s="195"/>
      <c r="D61" s="195"/>
      <c r="E61" s="195"/>
      <c r="F61" s="195"/>
      <c r="G61" s="195"/>
      <c r="H61" s="195"/>
      <c r="I61" s="195"/>
      <c r="J61" s="195"/>
      <c r="K61" s="400"/>
      <c r="L61" s="401">
        <v>3</v>
      </c>
      <c r="M61" s="401"/>
      <c r="N61" s="401">
        <v>2</v>
      </c>
      <c r="O61" s="471">
        <f>N61/L61*100</f>
        <v>66.666666666666657</v>
      </c>
      <c r="P61" s="400"/>
      <c r="Q61" s="195">
        <v>8</v>
      </c>
      <c r="R61" s="401"/>
      <c r="S61" s="401">
        <v>7</v>
      </c>
      <c r="T61" s="459">
        <f t="shared" si="12"/>
        <v>87.5</v>
      </c>
      <c r="U61" s="400"/>
      <c r="V61" s="195">
        <v>8</v>
      </c>
      <c r="W61" s="401"/>
      <c r="X61" s="401">
        <v>10</v>
      </c>
      <c r="Y61" s="459">
        <f t="shared" si="9"/>
        <v>125</v>
      </c>
      <c r="Z61" s="400"/>
      <c r="AA61" s="195">
        <v>11</v>
      </c>
      <c r="AB61" s="401"/>
      <c r="AC61" s="401">
        <v>9</v>
      </c>
      <c r="AD61" s="459">
        <f t="shared" si="10"/>
        <v>81.818181818181827</v>
      </c>
      <c r="AE61" s="400"/>
      <c r="AF61" s="195">
        <v>6</v>
      </c>
      <c r="AG61" s="401"/>
      <c r="AH61" s="401">
        <v>8</v>
      </c>
      <c r="AI61" s="459">
        <f t="shared" si="11"/>
        <v>133.33333333333331</v>
      </c>
      <c r="AJ61" s="400"/>
      <c r="AK61" s="195">
        <v>4</v>
      </c>
      <c r="AL61" s="401"/>
      <c r="AM61" s="401">
        <f>1+1+1+2</f>
        <v>5</v>
      </c>
      <c r="AN61" s="459">
        <v>250</v>
      </c>
    </row>
    <row r="62" spans="1:40" ht="15.75" customHeight="1" x14ac:dyDescent="0.2">
      <c r="A62" s="408" t="s">
        <v>88</v>
      </c>
      <c r="B62" s="195"/>
      <c r="C62" s="195"/>
      <c r="D62" s="195"/>
      <c r="E62" s="195"/>
      <c r="F62" s="195"/>
      <c r="G62" s="195"/>
      <c r="H62" s="195"/>
      <c r="I62" s="195"/>
      <c r="J62" s="195"/>
      <c r="K62" s="400"/>
      <c r="L62" s="401">
        <v>8</v>
      </c>
      <c r="M62" s="401"/>
      <c r="N62" s="401">
        <v>9</v>
      </c>
      <c r="O62" s="479">
        <f>N62/L62*100</f>
        <v>112.5</v>
      </c>
      <c r="P62" s="400"/>
      <c r="Q62" s="195">
        <v>9</v>
      </c>
      <c r="R62" s="401"/>
      <c r="S62" s="401">
        <v>6</v>
      </c>
      <c r="T62" s="459">
        <f t="shared" si="12"/>
        <v>66.666666666666657</v>
      </c>
      <c r="U62" s="400"/>
      <c r="V62" s="195">
        <v>14</v>
      </c>
      <c r="W62" s="401"/>
      <c r="X62" s="401">
        <v>11</v>
      </c>
      <c r="Y62" s="459">
        <f t="shared" si="9"/>
        <v>78.571428571428569</v>
      </c>
      <c r="Z62" s="400"/>
      <c r="AA62" s="195">
        <v>20</v>
      </c>
      <c r="AB62" s="401"/>
      <c r="AC62" s="401">
        <v>15</v>
      </c>
      <c r="AD62" s="459">
        <f t="shared" si="10"/>
        <v>75</v>
      </c>
      <c r="AE62" s="400"/>
      <c r="AF62" s="195">
        <v>15</v>
      </c>
      <c r="AG62" s="401"/>
      <c r="AH62" s="401">
        <v>13</v>
      </c>
      <c r="AI62" s="459">
        <f t="shared" si="11"/>
        <v>86.666666666666671</v>
      </c>
      <c r="AJ62" s="400"/>
      <c r="AK62" s="195">
        <v>4</v>
      </c>
      <c r="AL62" s="401"/>
      <c r="AM62" s="401">
        <f>3+1</f>
        <v>4</v>
      </c>
      <c r="AN62" s="459">
        <v>100</v>
      </c>
    </row>
    <row r="63" spans="1:40" ht="15.75" customHeight="1" x14ac:dyDescent="0.2">
      <c r="A63" s="408" t="s">
        <v>89</v>
      </c>
      <c r="B63" s="195"/>
      <c r="C63" s="195"/>
      <c r="D63" s="195"/>
      <c r="E63" s="195"/>
      <c r="F63" s="195"/>
      <c r="G63" s="195"/>
      <c r="H63" s="195"/>
      <c r="I63" s="195"/>
      <c r="J63" s="195"/>
      <c r="K63" s="400"/>
      <c r="L63" s="401">
        <v>0</v>
      </c>
      <c r="M63" s="401"/>
      <c r="N63" s="401">
        <v>1</v>
      </c>
      <c r="O63" s="471"/>
      <c r="P63" s="400"/>
      <c r="Q63" s="195">
        <v>5</v>
      </c>
      <c r="R63" s="401"/>
      <c r="S63" s="401">
        <v>3</v>
      </c>
      <c r="T63" s="459">
        <f t="shared" si="12"/>
        <v>60</v>
      </c>
      <c r="U63" s="400"/>
      <c r="V63" s="195">
        <v>11</v>
      </c>
      <c r="W63" s="401"/>
      <c r="X63" s="401">
        <v>9</v>
      </c>
      <c r="Y63" s="459">
        <f t="shared" si="9"/>
        <v>81.818181818181827</v>
      </c>
      <c r="Z63" s="400"/>
      <c r="AA63" s="195">
        <v>6</v>
      </c>
      <c r="AB63" s="401"/>
      <c r="AC63" s="401">
        <v>5</v>
      </c>
      <c r="AD63" s="459">
        <f t="shared" si="10"/>
        <v>83.333333333333343</v>
      </c>
      <c r="AE63" s="400"/>
      <c r="AF63" s="195">
        <v>7</v>
      </c>
      <c r="AG63" s="401"/>
      <c r="AH63" s="401">
        <v>4</v>
      </c>
      <c r="AI63" s="459">
        <f t="shared" si="11"/>
        <v>57.142857142857139</v>
      </c>
      <c r="AJ63" s="400"/>
      <c r="AK63" s="195">
        <v>8</v>
      </c>
      <c r="AL63" s="401"/>
      <c r="AM63" s="401">
        <f>2+2+3</f>
        <v>7</v>
      </c>
      <c r="AN63" s="459">
        <v>175</v>
      </c>
    </row>
    <row r="64" spans="1:40" ht="15.75" customHeight="1" x14ac:dyDescent="0.2">
      <c r="A64" s="408" t="s">
        <v>91</v>
      </c>
      <c r="B64" s="195"/>
      <c r="C64" s="195"/>
      <c r="D64" s="195"/>
      <c r="E64" s="195"/>
      <c r="F64" s="195"/>
      <c r="G64" s="195"/>
      <c r="H64" s="195"/>
      <c r="I64" s="195"/>
      <c r="J64" s="195"/>
      <c r="K64" s="400"/>
      <c r="L64" s="401">
        <v>17</v>
      </c>
      <c r="M64" s="401"/>
      <c r="N64" s="401">
        <v>12</v>
      </c>
      <c r="O64" s="471">
        <f>N64/L64*100</f>
        <v>70.588235294117652</v>
      </c>
      <c r="P64" s="400"/>
      <c r="Q64" s="195">
        <v>22</v>
      </c>
      <c r="R64" s="401"/>
      <c r="S64" s="401">
        <v>15</v>
      </c>
      <c r="T64" s="459">
        <f t="shared" si="12"/>
        <v>68.181818181818173</v>
      </c>
      <c r="U64" s="400"/>
      <c r="V64" s="195">
        <v>19</v>
      </c>
      <c r="W64" s="401"/>
      <c r="X64" s="401">
        <v>21</v>
      </c>
      <c r="Y64" s="459">
        <f t="shared" si="9"/>
        <v>110.5263157894737</v>
      </c>
      <c r="Z64" s="400"/>
      <c r="AA64" s="195">
        <v>20</v>
      </c>
      <c r="AB64" s="401"/>
      <c r="AC64" s="401">
        <v>22</v>
      </c>
      <c r="AD64" s="459">
        <f t="shared" si="10"/>
        <v>110.00000000000001</v>
      </c>
      <c r="AE64" s="400"/>
      <c r="AF64" s="195">
        <v>12</v>
      </c>
      <c r="AG64" s="401"/>
      <c r="AH64" s="401">
        <v>13</v>
      </c>
      <c r="AI64" s="459">
        <f t="shared" si="11"/>
        <v>108.33333333333333</v>
      </c>
      <c r="AJ64" s="400"/>
      <c r="AK64" s="195">
        <v>5</v>
      </c>
      <c r="AL64" s="401"/>
      <c r="AM64" s="401">
        <f>3+1+3+2+4</f>
        <v>13</v>
      </c>
      <c r="AN64" s="459">
        <v>162.5</v>
      </c>
    </row>
    <row r="65" spans="1:40" ht="15.75" customHeight="1" x14ac:dyDescent="0.2">
      <c r="A65" s="408" t="s">
        <v>92</v>
      </c>
      <c r="B65" s="195"/>
      <c r="C65" s="195"/>
      <c r="D65" s="195"/>
      <c r="E65" s="195"/>
      <c r="F65" s="195"/>
      <c r="G65" s="195"/>
      <c r="H65" s="195"/>
      <c r="I65" s="195"/>
      <c r="J65" s="195"/>
      <c r="K65" s="400"/>
      <c r="L65" s="401">
        <v>18</v>
      </c>
      <c r="M65" s="401"/>
      <c r="N65" s="401">
        <v>15</v>
      </c>
      <c r="O65" s="471">
        <f>N65/L65*100</f>
        <v>83.333333333333343</v>
      </c>
      <c r="P65" s="400"/>
      <c r="Q65" s="195">
        <v>5</v>
      </c>
      <c r="R65" s="401"/>
      <c r="S65" s="401">
        <v>4</v>
      </c>
      <c r="T65" s="459">
        <f t="shared" si="12"/>
        <v>80</v>
      </c>
      <c r="U65" s="400"/>
      <c r="V65" s="195">
        <v>10</v>
      </c>
      <c r="W65" s="401"/>
      <c r="X65" s="401">
        <v>10</v>
      </c>
      <c r="Y65" s="459">
        <f t="shared" si="9"/>
        <v>100</v>
      </c>
      <c r="Z65" s="400"/>
      <c r="AA65" s="195">
        <v>6</v>
      </c>
      <c r="AB65" s="401"/>
      <c r="AC65" s="401">
        <v>5</v>
      </c>
      <c r="AD65" s="459">
        <f t="shared" si="10"/>
        <v>83.333333333333343</v>
      </c>
      <c r="AE65" s="400"/>
      <c r="AF65" s="195">
        <v>5</v>
      </c>
      <c r="AG65" s="401"/>
      <c r="AH65" s="401">
        <v>6</v>
      </c>
      <c r="AI65" s="459">
        <f t="shared" si="11"/>
        <v>120</v>
      </c>
      <c r="AJ65" s="400"/>
      <c r="AK65" s="195"/>
      <c r="AL65" s="401"/>
      <c r="AM65" s="401">
        <f>1+1+2</f>
        <v>4</v>
      </c>
      <c r="AN65" s="459">
        <v>80</v>
      </c>
    </row>
    <row r="66" spans="1:40" ht="15.75" customHeight="1" x14ac:dyDescent="0.2">
      <c r="A66" s="408" t="s">
        <v>740</v>
      </c>
      <c r="B66" s="195"/>
      <c r="C66" s="195"/>
      <c r="D66" s="195"/>
      <c r="E66" s="195"/>
      <c r="F66" s="195"/>
      <c r="G66" s="195"/>
      <c r="H66" s="195"/>
      <c r="I66" s="195"/>
      <c r="J66" s="195"/>
      <c r="K66" s="400"/>
      <c r="L66" s="401">
        <v>1</v>
      </c>
      <c r="M66" s="401"/>
      <c r="N66" s="401">
        <v>2</v>
      </c>
      <c r="O66" s="479">
        <f>N66/L66*100</f>
        <v>200</v>
      </c>
      <c r="P66" s="400"/>
      <c r="Q66" s="195"/>
      <c r="R66" s="401"/>
      <c r="S66" s="401"/>
      <c r="T66" s="459"/>
      <c r="U66" s="400"/>
      <c r="V66" s="195"/>
      <c r="W66" s="401"/>
      <c r="X66" s="401"/>
      <c r="Y66" s="459"/>
      <c r="Z66" s="400"/>
      <c r="AA66" s="195"/>
      <c r="AB66" s="401"/>
      <c r="AC66" s="401"/>
      <c r="AD66" s="459"/>
      <c r="AE66" s="400"/>
      <c r="AF66" s="195"/>
      <c r="AG66" s="401"/>
      <c r="AH66" s="401"/>
      <c r="AI66" s="459"/>
      <c r="AJ66" s="400"/>
      <c r="AK66" s="195"/>
      <c r="AL66" s="401"/>
      <c r="AM66" s="401"/>
      <c r="AN66" s="459"/>
    </row>
    <row r="67" spans="1:40" ht="15.75" customHeight="1" x14ac:dyDescent="0.2">
      <c r="A67" s="408" t="s">
        <v>94</v>
      </c>
      <c r="B67" s="195"/>
      <c r="C67" s="195"/>
      <c r="D67" s="195"/>
      <c r="E67" s="195"/>
      <c r="F67" s="195"/>
      <c r="G67" s="195"/>
      <c r="H67" s="195"/>
      <c r="I67" s="195"/>
      <c r="J67" s="195"/>
      <c r="K67" s="400"/>
      <c r="L67" s="401"/>
      <c r="M67" s="401"/>
      <c r="N67" s="401"/>
      <c r="O67" s="480"/>
      <c r="P67" s="400"/>
      <c r="Q67" s="195"/>
      <c r="R67" s="401"/>
      <c r="S67" s="401"/>
      <c r="T67" s="480"/>
      <c r="U67" s="400"/>
      <c r="V67" s="195"/>
      <c r="W67" s="401"/>
      <c r="X67" s="401"/>
      <c r="Y67" s="480"/>
      <c r="Z67" s="400"/>
      <c r="AA67" s="195"/>
      <c r="AB67" s="401"/>
      <c r="AC67" s="401"/>
      <c r="AD67" s="480"/>
      <c r="AE67" s="400"/>
      <c r="AF67" s="195"/>
      <c r="AG67" s="401"/>
      <c r="AH67" s="401"/>
      <c r="AI67" s="480"/>
      <c r="AJ67" s="400"/>
      <c r="AK67" s="195"/>
      <c r="AL67" s="401"/>
      <c r="AM67" s="401"/>
      <c r="AN67" s="480"/>
    </row>
    <row r="68" spans="1:40" ht="15.75" customHeight="1" x14ac:dyDescent="0.2">
      <c r="A68" s="408" t="s">
        <v>741</v>
      </c>
      <c r="B68" s="195"/>
      <c r="C68" s="195"/>
      <c r="D68" s="195"/>
      <c r="E68" s="195"/>
      <c r="F68" s="195"/>
      <c r="G68" s="195"/>
      <c r="H68" s="195"/>
      <c r="I68" s="195"/>
      <c r="J68" s="195"/>
      <c r="K68" s="400"/>
      <c r="L68" s="401"/>
      <c r="M68" s="401"/>
      <c r="N68" s="401"/>
      <c r="O68" s="480"/>
      <c r="P68" s="400"/>
      <c r="Q68" s="195"/>
      <c r="R68" s="401"/>
      <c r="S68" s="401"/>
      <c r="T68" s="480"/>
      <c r="U68" s="400"/>
      <c r="V68" s="195"/>
      <c r="W68" s="401"/>
      <c r="X68" s="401"/>
      <c r="Y68" s="480"/>
      <c r="Z68" s="400"/>
      <c r="AA68" s="195"/>
      <c r="AB68" s="401"/>
      <c r="AC68" s="401"/>
      <c r="AD68" s="480"/>
      <c r="AE68" s="400"/>
      <c r="AF68" s="195"/>
      <c r="AG68" s="401"/>
      <c r="AH68" s="401"/>
      <c r="AI68" s="480"/>
      <c r="AJ68" s="400"/>
      <c r="AK68" s="195"/>
      <c r="AL68" s="401"/>
      <c r="AM68" s="401"/>
      <c r="AN68" s="480"/>
    </row>
    <row r="69" spans="1:40" ht="15.75" customHeight="1" x14ac:dyDescent="0.2">
      <c r="A69" s="408" t="s">
        <v>96</v>
      </c>
      <c r="B69" s="195"/>
      <c r="C69" s="195"/>
      <c r="D69" s="195"/>
      <c r="E69" s="195"/>
      <c r="F69" s="195"/>
      <c r="G69" s="195"/>
      <c r="H69" s="195"/>
      <c r="I69" s="195"/>
      <c r="J69" s="195"/>
      <c r="K69" s="481"/>
      <c r="L69" s="401">
        <v>0</v>
      </c>
      <c r="M69" s="401"/>
      <c r="N69" s="482">
        <v>0</v>
      </c>
      <c r="O69" s="480"/>
      <c r="P69" s="481"/>
      <c r="Q69" s="195">
        <v>1</v>
      </c>
      <c r="R69" s="401"/>
      <c r="S69" s="482">
        <v>1</v>
      </c>
      <c r="T69" s="459">
        <f>(S69/Q69)*100</f>
        <v>100</v>
      </c>
      <c r="U69" s="401"/>
      <c r="V69" s="195"/>
      <c r="W69" s="401"/>
      <c r="X69" s="482"/>
      <c r="Y69" s="459"/>
      <c r="Z69" s="401"/>
      <c r="AA69" s="195"/>
      <c r="AB69" s="401"/>
      <c r="AC69" s="482"/>
      <c r="AD69" s="459"/>
      <c r="AE69" s="401"/>
      <c r="AF69" s="195"/>
      <c r="AG69" s="401"/>
      <c r="AH69" s="482"/>
      <c r="AI69" s="459"/>
      <c r="AJ69" s="401"/>
      <c r="AK69" s="195"/>
      <c r="AL69" s="401"/>
      <c r="AM69" s="482"/>
      <c r="AN69" s="459"/>
    </row>
    <row r="70" spans="1:40" ht="15.75" customHeight="1" x14ac:dyDescent="0.2">
      <c r="A70" s="408" t="s">
        <v>742</v>
      </c>
      <c r="B70" s="195"/>
      <c r="C70" s="195"/>
      <c r="D70" s="195"/>
      <c r="E70" s="195"/>
      <c r="F70" s="195"/>
      <c r="G70" s="195"/>
      <c r="H70" s="195"/>
      <c r="I70" s="195"/>
      <c r="J70" s="195"/>
      <c r="K70" s="392"/>
      <c r="L70" s="1"/>
      <c r="M70" s="1"/>
      <c r="N70" s="1"/>
      <c r="O70" s="483"/>
      <c r="P70" s="392"/>
      <c r="Q70" s="195">
        <v>0</v>
      </c>
      <c r="R70" s="1"/>
      <c r="S70" s="1"/>
      <c r="T70" s="483"/>
      <c r="U70" s="392"/>
      <c r="V70" s="195"/>
      <c r="W70" s="1"/>
      <c r="X70" s="1"/>
      <c r="Y70" s="483"/>
      <c r="Z70" s="392"/>
      <c r="AA70" s="195"/>
      <c r="AB70" s="1"/>
      <c r="AC70" s="1"/>
      <c r="AD70" s="483"/>
      <c r="AE70" s="392"/>
      <c r="AF70" s="195"/>
      <c r="AG70" s="1"/>
      <c r="AH70" s="1"/>
      <c r="AI70" s="483"/>
      <c r="AJ70" s="392"/>
      <c r="AK70" s="195">
        <v>73</v>
      </c>
      <c r="AL70" s="1"/>
      <c r="AM70" s="195"/>
      <c r="AN70" s="459"/>
    </row>
    <row r="71" spans="1:40" ht="15.75" customHeight="1" x14ac:dyDescent="0.2">
      <c r="A71" s="195"/>
      <c r="B71" s="195"/>
      <c r="C71" s="195"/>
      <c r="D71" s="195"/>
      <c r="E71" s="195"/>
      <c r="F71" s="195"/>
      <c r="G71" s="195"/>
      <c r="H71" s="195"/>
      <c r="I71" s="195"/>
      <c r="J71" s="195"/>
      <c r="K71" s="392"/>
      <c r="L71" s="195">
        <v>98</v>
      </c>
      <c r="M71" s="1"/>
      <c r="N71" s="195">
        <v>103</v>
      </c>
      <c r="O71" s="479">
        <f>N71/L71*100</f>
        <v>105.10204081632652</v>
      </c>
      <c r="P71" s="392"/>
      <c r="Q71" s="195">
        <v>122</v>
      </c>
      <c r="R71" s="1"/>
      <c r="S71" s="195">
        <v>94</v>
      </c>
      <c r="T71" s="459">
        <f>(S71/Q71)*100</f>
        <v>77.049180327868854</v>
      </c>
      <c r="U71" s="392"/>
      <c r="V71" s="195">
        <v>167</v>
      </c>
      <c r="W71" s="1"/>
      <c r="X71" s="195">
        <v>131</v>
      </c>
      <c r="Y71" s="459">
        <f>(X71/V71)*100</f>
        <v>78.443113772455092</v>
      </c>
      <c r="Z71" s="392"/>
      <c r="AA71" s="195">
        <v>167</v>
      </c>
      <c r="AB71" s="1"/>
      <c r="AC71" s="195">
        <f>SUM(AC56:AC65)</f>
        <v>156</v>
      </c>
      <c r="AD71" s="459">
        <f>(AC71/AA71)*100</f>
        <v>93.41317365269461</v>
      </c>
      <c r="AE71" s="392"/>
      <c r="AF71" s="195">
        <f>SUM(AF56:AF65)</f>
        <v>151</v>
      </c>
      <c r="AG71" s="1"/>
      <c r="AH71" s="195">
        <f>SUM(AH56:AH65)</f>
        <v>135</v>
      </c>
      <c r="AI71" s="459">
        <f>(AH71/AF71)*100</f>
        <v>89.403973509933778</v>
      </c>
      <c r="AJ71" s="475"/>
      <c r="AK71" s="476"/>
      <c r="AL71" s="476"/>
      <c r="AM71" s="476">
        <f>SUM(AM56:AM66)</f>
        <v>113</v>
      </c>
      <c r="AN71" s="477">
        <v>154.80000000000001</v>
      </c>
    </row>
    <row r="72" spans="1:40" ht="15.75" customHeight="1" x14ac:dyDescent="0.2">
      <c r="A72" s="195"/>
      <c r="B72" s="195"/>
      <c r="C72" s="195"/>
      <c r="D72" s="195"/>
      <c r="E72" s="195"/>
      <c r="F72" s="195"/>
      <c r="G72" s="195"/>
      <c r="H72" s="195"/>
      <c r="I72" s="195"/>
      <c r="J72" s="195"/>
      <c r="K72" s="475"/>
      <c r="L72" s="476"/>
      <c r="M72" s="476"/>
      <c r="N72" s="476"/>
      <c r="O72" s="477"/>
      <c r="P72" s="475"/>
      <c r="Q72" s="476"/>
      <c r="R72" s="476"/>
      <c r="S72" s="476"/>
      <c r="T72" s="477"/>
      <c r="U72" s="475"/>
      <c r="V72" s="476"/>
      <c r="W72" s="476"/>
      <c r="X72" s="476"/>
      <c r="Y72" s="477"/>
      <c r="Z72" s="475"/>
      <c r="AA72" s="476"/>
      <c r="AB72" s="476"/>
      <c r="AC72" s="476"/>
      <c r="AD72" s="477"/>
      <c r="AE72" s="475"/>
      <c r="AF72" s="476"/>
      <c r="AG72" s="476"/>
      <c r="AH72" s="476"/>
      <c r="AI72" s="477"/>
      <c r="AJ72" s="476"/>
      <c r="AK72" s="476"/>
      <c r="AL72" s="476"/>
      <c r="AM72" s="477"/>
      <c r="AN72" s="1"/>
    </row>
    <row r="73" spans="1:40" ht="15.75" customHeight="1" x14ac:dyDescent="0.2">
      <c r="A73" s="195"/>
      <c r="B73" s="195"/>
      <c r="C73" s="195"/>
      <c r="D73" s="195"/>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c r="AH73" s="195"/>
      <c r="AI73" s="195"/>
      <c r="AJ73" s="195"/>
      <c r="AK73" s="195"/>
      <c r="AL73" s="195"/>
      <c r="AM73" s="195"/>
      <c r="AN73" s="195"/>
    </row>
    <row r="74" spans="1:40" ht="15.75" customHeight="1" x14ac:dyDescent="0.2">
      <c r="A74" s="195"/>
      <c r="B74" s="195"/>
      <c r="C74" s="195"/>
      <c r="D74" s="195"/>
      <c r="E74" s="195"/>
      <c r="F74" s="195"/>
      <c r="G74" s="195"/>
      <c r="H74" s="195"/>
      <c r="I74" s="195"/>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c r="AH74" s="195"/>
      <c r="AI74" s="195"/>
      <c r="AJ74" s="195"/>
      <c r="AK74" s="195"/>
      <c r="AL74" s="195"/>
      <c r="AM74" s="195"/>
      <c r="AN74" s="195"/>
    </row>
    <row r="75" spans="1:40" ht="15.75" customHeight="1" x14ac:dyDescent="0.2">
      <c r="A75" s="195"/>
      <c r="B75" s="195"/>
      <c r="C75" s="195"/>
      <c r="D75" s="195"/>
      <c r="E75" s="195"/>
      <c r="F75" s="195"/>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195"/>
      <c r="AK75" s="195"/>
      <c r="AL75" s="195"/>
      <c r="AM75" s="195"/>
      <c r="AN75" s="195"/>
    </row>
    <row r="76" spans="1:40" ht="15.75" customHeight="1" x14ac:dyDescent="0.2">
      <c r="A76" s="195"/>
      <c r="B76" s="195"/>
      <c r="C76" s="195"/>
      <c r="D76" s="195"/>
      <c r="E76" s="195"/>
      <c r="F76" s="195"/>
      <c r="G76" s="195"/>
      <c r="H76" s="195"/>
      <c r="I76" s="19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c r="AH76" s="195"/>
      <c r="AI76" s="195"/>
      <c r="AJ76" s="195"/>
      <c r="AK76" s="195"/>
      <c r="AL76" s="195"/>
      <c r="AM76" s="195"/>
      <c r="AN76" s="195"/>
    </row>
    <row r="77" spans="1:40" ht="15.75" customHeight="1" x14ac:dyDescent="0.2">
      <c r="A77" s="195"/>
      <c r="B77" s="195"/>
      <c r="C77" s="195"/>
      <c r="D77" s="195"/>
      <c r="E77" s="195"/>
      <c r="F77" s="195"/>
      <c r="G77" s="19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row>
    <row r="78" spans="1:40" ht="15.75" customHeight="1" x14ac:dyDescent="0.2">
      <c r="A78" s="195"/>
      <c r="B78" s="195"/>
      <c r="C78" s="195"/>
      <c r="D78" s="195"/>
      <c r="E78" s="195"/>
      <c r="F78" s="195"/>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5"/>
      <c r="AK78" s="195"/>
      <c r="AL78" s="195"/>
      <c r="AM78" s="195"/>
      <c r="AN78" s="195"/>
    </row>
    <row r="79" spans="1:40" ht="15.75" customHeight="1" x14ac:dyDescent="0.2">
      <c r="A79" s="195"/>
      <c r="B79" s="195"/>
      <c r="C79" s="195"/>
      <c r="D79" s="195"/>
      <c r="E79" s="195"/>
      <c r="F79" s="195"/>
      <c r="G79" s="19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row>
    <row r="80" spans="1:40" ht="15.75" customHeight="1" x14ac:dyDescent="0.2">
      <c r="A80" s="195"/>
      <c r="B80" s="195"/>
      <c r="C80" s="195"/>
      <c r="D80" s="195"/>
      <c r="E80" s="195"/>
      <c r="F80" s="195"/>
      <c r="G80" s="195"/>
      <c r="H80" s="195"/>
      <c r="I80" s="195"/>
      <c r="J80" s="195"/>
      <c r="K80" s="195"/>
      <c r="L80" s="195"/>
      <c r="M80" s="195"/>
      <c r="N80" s="195"/>
      <c r="O80" s="195"/>
      <c r="P80" s="195"/>
      <c r="Q80" s="195"/>
      <c r="R80" s="195"/>
      <c r="S80" s="195"/>
      <c r="T80" s="195"/>
      <c r="U80" s="195"/>
      <c r="V80" s="195"/>
      <c r="W80" s="195"/>
      <c r="X80" s="195"/>
      <c r="Y80" s="195"/>
      <c r="Z80" s="195"/>
      <c r="AA80" s="195"/>
      <c r="AB80" s="195"/>
      <c r="AC80" s="195"/>
      <c r="AD80" s="195"/>
      <c r="AE80" s="195"/>
      <c r="AF80" s="195"/>
      <c r="AG80" s="195"/>
      <c r="AH80" s="195"/>
      <c r="AI80" s="195"/>
      <c r="AJ80" s="195"/>
      <c r="AK80" s="195"/>
      <c r="AL80" s="195"/>
      <c r="AM80" s="195"/>
      <c r="AN80" s="195"/>
    </row>
    <row r="81" spans="1:40" ht="15.75" customHeight="1" x14ac:dyDescent="0.2">
      <c r="A81" s="195"/>
      <c r="B81" s="195"/>
      <c r="C81" s="195"/>
      <c r="D81" s="195"/>
      <c r="E81" s="195"/>
      <c r="F81" s="195"/>
      <c r="G81" s="195"/>
      <c r="H81" s="195"/>
      <c r="I81" s="195"/>
      <c r="J81" s="195"/>
      <c r="K81" s="195"/>
      <c r="L81" s="195"/>
      <c r="M81" s="195"/>
      <c r="N81" s="195"/>
      <c r="O81" s="195"/>
      <c r="P81" s="195"/>
      <c r="Q81" s="195"/>
      <c r="R81" s="195"/>
      <c r="S81" s="195"/>
      <c r="T81" s="195"/>
      <c r="U81" s="195"/>
      <c r="V81" s="195"/>
      <c r="W81" s="195"/>
      <c r="X81" s="195"/>
      <c r="Y81" s="195"/>
      <c r="Z81" s="195"/>
      <c r="AA81" s="195"/>
      <c r="AB81" s="195"/>
      <c r="AC81" s="195"/>
      <c r="AD81" s="195"/>
      <c r="AE81" s="195"/>
      <c r="AF81" s="195"/>
      <c r="AG81" s="195"/>
      <c r="AH81" s="195"/>
      <c r="AI81" s="195"/>
      <c r="AJ81" s="195"/>
      <c r="AK81" s="195"/>
      <c r="AL81" s="195"/>
      <c r="AM81" s="195"/>
      <c r="AN81" s="195"/>
    </row>
    <row r="82" spans="1:40" ht="15.75" customHeight="1" x14ac:dyDescent="0.2">
      <c r="A82" s="195"/>
      <c r="B82" s="195"/>
      <c r="C82" s="195"/>
      <c r="D82" s="195"/>
      <c r="E82" s="195"/>
      <c r="F82" s="195"/>
      <c r="G82" s="195"/>
      <c r="H82" s="195"/>
      <c r="I82" s="195"/>
      <c r="J82" s="195"/>
      <c r="K82" s="195"/>
      <c r="L82" s="195"/>
      <c r="M82" s="195"/>
      <c r="N82" s="195"/>
      <c r="O82" s="195"/>
      <c r="P82" s="195"/>
      <c r="Q82" s="195"/>
      <c r="R82" s="195"/>
      <c r="S82" s="195"/>
      <c r="T82" s="195"/>
      <c r="U82" s="195"/>
      <c r="V82" s="195"/>
      <c r="W82" s="195"/>
      <c r="X82" s="195"/>
      <c r="Y82" s="195"/>
      <c r="Z82" s="195"/>
      <c r="AA82" s="195"/>
      <c r="AB82" s="195"/>
      <c r="AC82" s="195"/>
      <c r="AD82" s="195"/>
      <c r="AE82" s="195"/>
      <c r="AF82" s="195"/>
      <c r="AG82" s="195"/>
      <c r="AH82" s="195"/>
      <c r="AI82" s="195"/>
      <c r="AJ82" s="195"/>
      <c r="AK82" s="195"/>
      <c r="AL82" s="195"/>
      <c r="AM82" s="195"/>
      <c r="AN82" s="195"/>
    </row>
    <row r="83" spans="1:40" ht="15.75" customHeight="1" x14ac:dyDescent="0.2">
      <c r="A83" s="195"/>
      <c r="B83" s="195"/>
      <c r="C83" s="195"/>
      <c r="D83" s="195"/>
      <c r="E83" s="195"/>
      <c r="F83" s="195"/>
      <c r="G83" s="195"/>
      <c r="H83" s="195"/>
      <c r="I83" s="195"/>
      <c r="J83" s="195"/>
      <c r="K83" s="195"/>
      <c r="L83" s="195"/>
      <c r="M83" s="195"/>
      <c r="N83" s="195"/>
      <c r="O83" s="195"/>
      <c r="P83" s="195"/>
      <c r="Q83" s="195"/>
      <c r="R83" s="195"/>
      <c r="S83" s="195"/>
      <c r="T83" s="195"/>
      <c r="U83" s="195"/>
      <c r="V83" s="195"/>
      <c r="W83" s="195"/>
      <c r="X83" s="195"/>
      <c r="Y83" s="195"/>
      <c r="Z83" s="195"/>
      <c r="AA83" s="195"/>
      <c r="AB83" s="195"/>
      <c r="AC83" s="195"/>
      <c r="AD83" s="195"/>
      <c r="AE83" s="195"/>
      <c r="AF83" s="195"/>
      <c r="AG83" s="195"/>
      <c r="AH83" s="195"/>
      <c r="AI83" s="195"/>
      <c r="AJ83" s="195"/>
      <c r="AK83" s="195"/>
      <c r="AL83" s="195"/>
      <c r="AM83" s="195"/>
      <c r="AN83" s="195"/>
    </row>
    <row r="84" spans="1:40" ht="15.75" customHeight="1" x14ac:dyDescent="0.2">
      <c r="A84" s="195"/>
      <c r="B84" s="195"/>
      <c r="C84" s="195"/>
      <c r="D84" s="195"/>
      <c r="E84" s="195"/>
      <c r="F84" s="195"/>
      <c r="G84" s="195"/>
      <c r="H84" s="195"/>
      <c r="I84" s="195"/>
      <c r="J84" s="195"/>
      <c r="K84" s="195"/>
      <c r="L84" s="195"/>
      <c r="M84" s="195"/>
      <c r="N84" s="195"/>
      <c r="O84" s="195"/>
      <c r="P84" s="195"/>
      <c r="Q84" s="195"/>
      <c r="R84" s="195"/>
      <c r="S84" s="195"/>
      <c r="T84" s="195"/>
      <c r="U84" s="195"/>
      <c r="V84" s="195"/>
      <c r="W84" s="195"/>
      <c r="X84" s="195"/>
      <c r="Y84" s="195"/>
      <c r="Z84" s="195"/>
      <c r="AA84" s="195"/>
      <c r="AB84" s="195"/>
      <c r="AC84" s="195"/>
      <c r="AD84" s="195"/>
      <c r="AE84" s="195"/>
      <c r="AF84" s="195"/>
      <c r="AG84" s="195"/>
      <c r="AH84" s="195"/>
      <c r="AI84" s="195"/>
      <c r="AJ84" s="195"/>
      <c r="AK84" s="195"/>
      <c r="AL84" s="195"/>
      <c r="AM84" s="195"/>
      <c r="AN84" s="195"/>
    </row>
    <row r="85" spans="1:40" ht="15.75" customHeight="1" x14ac:dyDescent="0.2">
      <c r="A85" s="195"/>
      <c r="B85" s="195"/>
      <c r="C85" s="195"/>
      <c r="D85" s="195"/>
      <c r="E85" s="195"/>
      <c r="F85" s="195"/>
      <c r="G85" s="195"/>
      <c r="H85" s="195"/>
      <c r="I85" s="195"/>
      <c r="J85" s="195"/>
      <c r="K85" s="195"/>
      <c r="L85" s="195"/>
      <c r="M85" s="195"/>
      <c r="N85" s="195"/>
      <c r="O85" s="195"/>
      <c r="P85" s="195"/>
      <c r="Q85" s="195"/>
      <c r="R85" s="195"/>
      <c r="S85" s="195"/>
      <c r="T85" s="195"/>
      <c r="U85" s="195"/>
      <c r="V85" s="195"/>
      <c r="W85" s="195"/>
      <c r="X85" s="195"/>
      <c r="Y85" s="195"/>
      <c r="Z85" s="195"/>
      <c r="AA85" s="195"/>
      <c r="AB85" s="195"/>
      <c r="AC85" s="195"/>
      <c r="AD85" s="195"/>
      <c r="AE85" s="195"/>
      <c r="AF85" s="195"/>
      <c r="AG85" s="195"/>
      <c r="AH85" s="195"/>
      <c r="AI85" s="195"/>
      <c r="AJ85" s="195"/>
      <c r="AK85" s="195"/>
      <c r="AL85" s="195"/>
      <c r="AM85" s="195"/>
      <c r="AN85" s="195"/>
    </row>
    <row r="86" spans="1:40" ht="15.75" customHeight="1" x14ac:dyDescent="0.2">
      <c r="A86" s="195"/>
      <c r="B86" s="195"/>
      <c r="C86" s="195"/>
      <c r="D86" s="195"/>
      <c r="E86" s="195"/>
      <c r="F86" s="195"/>
      <c r="G86" s="195"/>
      <c r="H86" s="195"/>
      <c r="I86" s="195"/>
      <c r="J86" s="195"/>
      <c r="K86" s="195"/>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row>
    <row r="87" spans="1:40" ht="15.75" customHeight="1" x14ac:dyDescent="0.2">
      <c r="A87" s="195"/>
      <c r="B87" s="195"/>
      <c r="C87" s="195"/>
      <c r="D87" s="195"/>
      <c r="E87" s="195"/>
      <c r="F87" s="195"/>
      <c r="G87" s="195"/>
      <c r="H87" s="195"/>
      <c r="I87" s="195"/>
      <c r="J87" s="195"/>
      <c r="K87" s="195"/>
      <c r="L87" s="195"/>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row>
    <row r="88" spans="1:40" ht="15.75" customHeight="1" x14ac:dyDescent="0.2">
      <c r="A88" s="195"/>
      <c r="B88" s="195"/>
      <c r="C88" s="195"/>
      <c r="D88" s="195"/>
      <c r="E88" s="195"/>
      <c r="F88" s="195"/>
      <c r="G88" s="195"/>
      <c r="H88" s="195"/>
      <c r="I88" s="195"/>
      <c r="J88" s="195"/>
      <c r="K88" s="195"/>
      <c r="L88" s="195"/>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row>
    <row r="89" spans="1:40" ht="15.75" customHeight="1" x14ac:dyDescent="0.2">
      <c r="A89" s="195"/>
      <c r="B89" s="195"/>
      <c r="C89" s="195"/>
      <c r="D89" s="195"/>
      <c r="E89" s="195"/>
      <c r="F89" s="195"/>
      <c r="G89" s="195"/>
      <c r="H89" s="195"/>
      <c r="I89" s="195"/>
      <c r="J89" s="195"/>
      <c r="K89" s="195"/>
      <c r="L89" s="195"/>
      <c r="M89" s="195"/>
      <c r="N89" s="195"/>
      <c r="O89" s="195"/>
      <c r="P89" s="195"/>
      <c r="Q89" s="195"/>
      <c r="R89" s="195"/>
      <c r="S89" s="195"/>
      <c r="T89" s="195"/>
      <c r="U89" s="195"/>
      <c r="V89" s="195"/>
      <c r="W89" s="195"/>
      <c r="X89" s="195"/>
      <c r="Y89" s="195"/>
      <c r="Z89" s="195"/>
      <c r="AA89" s="195"/>
      <c r="AB89" s="195"/>
      <c r="AC89" s="195"/>
      <c r="AD89" s="195"/>
      <c r="AE89" s="195"/>
      <c r="AF89" s="195"/>
      <c r="AG89" s="195"/>
      <c r="AH89" s="195"/>
      <c r="AI89" s="195"/>
      <c r="AJ89" s="195"/>
      <c r="AK89" s="195"/>
      <c r="AL89" s="195"/>
      <c r="AM89" s="195"/>
      <c r="AN89" s="195"/>
    </row>
    <row r="90" spans="1:40" ht="15.75" customHeight="1" x14ac:dyDescent="0.2">
      <c r="A90" s="195"/>
      <c r="B90" s="195"/>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5"/>
      <c r="AK90" s="195"/>
      <c r="AL90" s="195"/>
      <c r="AM90" s="195"/>
      <c r="AN90" s="195"/>
    </row>
    <row r="91" spans="1:40" ht="15.75" customHeight="1" x14ac:dyDescent="0.2">
      <c r="A91" s="195"/>
      <c r="B91" s="195"/>
      <c r="C91" s="195"/>
      <c r="D91" s="195"/>
      <c r="E91" s="195"/>
      <c r="F91" s="195"/>
      <c r="G91" s="195"/>
      <c r="H91" s="195"/>
      <c r="I91" s="195"/>
      <c r="J91" s="195"/>
      <c r="K91" s="195"/>
      <c r="L91" s="195"/>
      <c r="M91" s="195"/>
      <c r="N91" s="195"/>
      <c r="O91" s="195"/>
      <c r="P91" s="195"/>
      <c r="Q91" s="195"/>
      <c r="R91" s="195"/>
      <c r="S91" s="195"/>
      <c r="T91" s="195"/>
      <c r="U91" s="195"/>
      <c r="V91" s="195"/>
      <c r="W91" s="195"/>
      <c r="X91" s="195"/>
      <c r="Y91" s="195"/>
      <c r="Z91" s="195"/>
      <c r="AA91" s="195"/>
      <c r="AB91" s="195"/>
      <c r="AC91" s="195"/>
      <c r="AD91" s="195"/>
      <c r="AE91" s="195"/>
      <c r="AF91" s="195"/>
      <c r="AG91" s="195"/>
      <c r="AH91" s="195"/>
      <c r="AI91" s="195"/>
      <c r="AJ91" s="195"/>
      <c r="AK91" s="195"/>
      <c r="AL91" s="195"/>
      <c r="AM91" s="195"/>
      <c r="AN91" s="195"/>
    </row>
    <row r="92" spans="1:40" ht="15.75" customHeight="1" x14ac:dyDescent="0.2">
      <c r="A92" s="195"/>
      <c r="B92" s="195"/>
      <c r="C92" s="195"/>
      <c r="D92" s="195"/>
      <c r="E92" s="195"/>
      <c r="F92" s="195"/>
      <c r="G92" s="195"/>
      <c r="H92" s="195"/>
      <c r="I92" s="195"/>
      <c r="J92" s="195"/>
      <c r="K92" s="195"/>
      <c r="L92" s="195"/>
      <c r="M92" s="195"/>
      <c r="N92" s="195"/>
      <c r="O92" s="195"/>
      <c r="P92" s="195"/>
      <c r="Q92" s="195"/>
      <c r="R92" s="195"/>
      <c r="S92" s="195"/>
      <c r="T92" s="195"/>
      <c r="U92" s="195"/>
      <c r="V92" s="195"/>
      <c r="W92" s="195"/>
      <c r="X92" s="195"/>
      <c r="Y92" s="195"/>
      <c r="Z92" s="195"/>
      <c r="AA92" s="195"/>
      <c r="AB92" s="195"/>
      <c r="AC92" s="195"/>
      <c r="AD92" s="195"/>
      <c r="AE92" s="195"/>
      <c r="AF92" s="195"/>
      <c r="AG92" s="195"/>
      <c r="AH92" s="195"/>
      <c r="AI92" s="195"/>
      <c r="AJ92" s="195"/>
      <c r="AK92" s="195"/>
      <c r="AL92" s="195"/>
      <c r="AM92" s="195"/>
      <c r="AN92" s="195"/>
    </row>
    <row r="93" spans="1:40" ht="15.75" customHeight="1" x14ac:dyDescent="0.2">
      <c r="A93" s="195"/>
      <c r="B93" s="195"/>
      <c r="C93" s="195"/>
      <c r="D93" s="195"/>
      <c r="E93" s="195"/>
      <c r="F93" s="195"/>
      <c r="G93" s="195"/>
      <c r="H93" s="195"/>
      <c r="I93" s="195"/>
      <c r="J93" s="195"/>
      <c r="K93" s="195"/>
      <c r="L93" s="195"/>
      <c r="M93" s="195"/>
      <c r="N93" s="195"/>
      <c r="O93" s="195"/>
      <c r="P93" s="195"/>
      <c r="Q93" s="195"/>
      <c r="R93" s="195"/>
      <c r="S93" s="195"/>
      <c r="T93" s="195"/>
      <c r="U93" s="195"/>
      <c r="V93" s="195"/>
      <c r="W93" s="195"/>
      <c r="X93" s="195"/>
      <c r="Y93" s="195"/>
      <c r="Z93" s="195"/>
      <c r="AA93" s="195"/>
      <c r="AB93" s="195"/>
      <c r="AC93" s="195"/>
      <c r="AD93" s="195"/>
      <c r="AE93" s="195"/>
      <c r="AF93" s="195"/>
      <c r="AG93" s="195"/>
      <c r="AH93" s="195"/>
      <c r="AI93" s="195"/>
      <c r="AJ93" s="195"/>
      <c r="AK93" s="195"/>
      <c r="AL93" s="195"/>
      <c r="AM93" s="195"/>
      <c r="AN93" s="195"/>
    </row>
    <row r="94" spans="1:40" ht="15.75" customHeight="1" x14ac:dyDescent="0.2">
      <c r="A94" s="195"/>
      <c r="B94" s="195"/>
      <c r="C94" s="195"/>
      <c r="D94" s="195"/>
      <c r="E94" s="195"/>
      <c r="F94" s="195"/>
      <c r="G94" s="195"/>
      <c r="H94" s="195"/>
      <c r="I94" s="195"/>
      <c r="J94" s="195"/>
      <c r="K94" s="195"/>
      <c r="L94" s="195"/>
      <c r="M94" s="195"/>
      <c r="N94" s="195"/>
      <c r="O94" s="195"/>
      <c r="P94" s="195"/>
      <c r="Q94" s="195"/>
      <c r="R94" s="195"/>
      <c r="S94" s="195"/>
      <c r="T94" s="195"/>
      <c r="U94" s="195"/>
      <c r="V94" s="195"/>
      <c r="W94" s="195"/>
      <c r="X94" s="195"/>
      <c r="Y94" s="195"/>
      <c r="Z94" s="195"/>
      <c r="AA94" s="195"/>
      <c r="AB94" s="195"/>
      <c r="AC94" s="195"/>
      <c r="AD94" s="195"/>
      <c r="AE94" s="195"/>
      <c r="AF94" s="195"/>
      <c r="AG94" s="195"/>
      <c r="AH94" s="195"/>
      <c r="AI94" s="195"/>
      <c r="AJ94" s="195"/>
      <c r="AK94" s="195"/>
      <c r="AL94" s="195"/>
      <c r="AM94" s="195"/>
      <c r="AN94" s="195"/>
    </row>
    <row r="95" spans="1:40" ht="15.75" customHeight="1" x14ac:dyDescent="0.2">
      <c r="A95" s="195"/>
      <c r="B95" s="195"/>
      <c r="C95" s="195"/>
      <c r="D95" s="195"/>
      <c r="E95" s="195"/>
      <c r="F95" s="195"/>
      <c r="G95" s="195"/>
      <c r="H95" s="195"/>
      <c r="I95" s="195"/>
      <c r="J95" s="195"/>
      <c r="K95" s="195"/>
      <c r="L95" s="195"/>
      <c r="M95" s="195"/>
      <c r="N95" s="195"/>
      <c r="O95" s="195"/>
      <c r="P95" s="195"/>
      <c r="Q95" s="195"/>
      <c r="R95" s="195"/>
      <c r="S95" s="195"/>
      <c r="T95" s="195"/>
      <c r="U95" s="195"/>
      <c r="V95" s="195"/>
      <c r="W95" s="195"/>
      <c r="X95" s="195"/>
      <c r="Y95" s="195"/>
      <c r="Z95" s="195"/>
      <c r="AA95" s="195"/>
      <c r="AB95" s="195"/>
      <c r="AC95" s="195"/>
      <c r="AD95" s="195"/>
      <c r="AE95" s="195"/>
      <c r="AF95" s="195"/>
      <c r="AG95" s="195"/>
      <c r="AH95" s="195"/>
      <c r="AI95" s="195"/>
      <c r="AJ95" s="195"/>
      <c r="AK95" s="195"/>
      <c r="AL95" s="195"/>
      <c r="AM95" s="195"/>
      <c r="AN95" s="195"/>
    </row>
    <row r="96" spans="1:40" ht="15.75" customHeight="1" x14ac:dyDescent="0.2">
      <c r="A96" s="195"/>
      <c r="B96" s="195"/>
      <c r="C96" s="195"/>
      <c r="D96" s="195"/>
      <c r="E96" s="195"/>
      <c r="F96" s="195"/>
      <c r="G96" s="195"/>
      <c r="H96" s="195"/>
      <c r="I96" s="195"/>
      <c r="J96" s="195"/>
      <c r="K96" s="195"/>
      <c r="L96" s="195"/>
      <c r="M96" s="195"/>
      <c r="N96" s="195"/>
      <c r="O96" s="195"/>
      <c r="P96" s="195"/>
      <c r="Q96" s="195"/>
      <c r="R96" s="195"/>
      <c r="S96" s="195"/>
      <c r="T96" s="195"/>
      <c r="U96" s="195"/>
      <c r="V96" s="195"/>
      <c r="W96" s="195"/>
      <c r="X96" s="195"/>
      <c r="Y96" s="195"/>
      <c r="Z96" s="195"/>
      <c r="AA96" s="195"/>
      <c r="AB96" s="195"/>
      <c r="AC96" s="195"/>
      <c r="AD96" s="195"/>
      <c r="AE96" s="195"/>
      <c r="AF96" s="195"/>
      <c r="AG96" s="195"/>
      <c r="AH96" s="195"/>
      <c r="AI96" s="195"/>
      <c r="AJ96" s="195"/>
      <c r="AK96" s="195"/>
      <c r="AL96" s="195"/>
      <c r="AM96" s="195"/>
      <c r="AN96" s="195"/>
    </row>
    <row r="97" spans="1:40" ht="15.75" customHeight="1" x14ac:dyDescent="0.2">
      <c r="A97" s="195"/>
      <c r="B97" s="195"/>
      <c r="C97" s="195"/>
      <c r="D97" s="195"/>
      <c r="E97" s="195"/>
      <c r="F97" s="195"/>
      <c r="G97" s="195"/>
      <c r="H97" s="195"/>
      <c r="I97" s="195"/>
      <c r="J97" s="195"/>
      <c r="K97" s="195"/>
      <c r="L97" s="195"/>
      <c r="M97" s="195"/>
      <c r="N97" s="195"/>
      <c r="O97" s="195"/>
      <c r="P97" s="195"/>
      <c r="Q97" s="195"/>
      <c r="R97" s="195"/>
      <c r="S97" s="195"/>
      <c r="T97" s="195"/>
      <c r="U97" s="195"/>
      <c r="V97" s="195"/>
      <c r="W97" s="195"/>
      <c r="X97" s="195"/>
      <c r="Y97" s="195"/>
      <c r="Z97" s="195"/>
      <c r="AA97" s="195"/>
      <c r="AB97" s="195"/>
      <c r="AC97" s="195"/>
      <c r="AD97" s="195"/>
      <c r="AE97" s="195"/>
      <c r="AF97" s="195"/>
      <c r="AG97" s="195"/>
      <c r="AH97" s="195"/>
      <c r="AI97" s="195"/>
      <c r="AJ97" s="195"/>
      <c r="AK97" s="195"/>
      <c r="AL97" s="195"/>
      <c r="AM97" s="195"/>
      <c r="AN97" s="195"/>
    </row>
    <row r="98" spans="1:40" ht="15.75" customHeight="1" x14ac:dyDescent="0.2">
      <c r="A98" s="195"/>
      <c r="B98" s="195"/>
      <c r="C98" s="195"/>
      <c r="D98" s="195"/>
      <c r="E98" s="195"/>
      <c r="F98" s="195"/>
      <c r="G98" s="195"/>
      <c r="H98" s="195"/>
      <c r="I98" s="195"/>
      <c r="J98" s="195"/>
      <c r="K98" s="195"/>
      <c r="L98" s="195"/>
      <c r="M98" s="195"/>
      <c r="N98" s="195"/>
      <c r="O98" s="195"/>
      <c r="P98" s="195"/>
      <c r="Q98" s="195"/>
      <c r="R98" s="195"/>
      <c r="S98" s="195"/>
      <c r="T98" s="195"/>
      <c r="U98" s="195"/>
      <c r="V98" s="195"/>
      <c r="W98" s="195"/>
      <c r="X98" s="195"/>
      <c r="Y98" s="195"/>
      <c r="Z98" s="195"/>
      <c r="AA98" s="195"/>
      <c r="AB98" s="195"/>
      <c r="AC98" s="195"/>
      <c r="AD98" s="195"/>
      <c r="AE98" s="195"/>
      <c r="AF98" s="195"/>
      <c r="AG98" s="195"/>
      <c r="AH98" s="195"/>
      <c r="AI98" s="195"/>
      <c r="AJ98" s="195"/>
      <c r="AK98" s="195"/>
      <c r="AL98" s="195"/>
      <c r="AM98" s="195"/>
      <c r="AN98" s="195"/>
    </row>
    <row r="99" spans="1:40" ht="15.75" customHeight="1" x14ac:dyDescent="0.2">
      <c r="A99" s="195"/>
      <c r="B99" s="195"/>
      <c r="C99" s="195"/>
      <c r="D99" s="195"/>
      <c r="E99" s="195"/>
      <c r="F99" s="195"/>
      <c r="G99" s="195"/>
      <c r="H99" s="195"/>
      <c r="I99" s="195"/>
      <c r="J99" s="195"/>
      <c r="K99" s="195"/>
      <c r="L99" s="195"/>
      <c r="M99" s="195"/>
      <c r="N99" s="195"/>
      <c r="O99" s="195"/>
      <c r="P99" s="195"/>
      <c r="Q99" s="195"/>
      <c r="R99" s="195"/>
      <c r="S99" s="195"/>
      <c r="T99" s="195"/>
      <c r="U99" s="195"/>
      <c r="V99" s="195"/>
      <c r="W99" s="195"/>
      <c r="X99" s="195"/>
      <c r="Y99" s="195"/>
      <c r="Z99" s="195"/>
      <c r="AA99" s="195"/>
      <c r="AB99" s="195"/>
      <c r="AC99" s="195"/>
      <c r="AD99" s="195"/>
      <c r="AE99" s="195"/>
      <c r="AF99" s="195"/>
      <c r="AG99" s="195"/>
      <c r="AH99" s="195"/>
      <c r="AI99" s="195"/>
      <c r="AJ99" s="195"/>
      <c r="AK99" s="195"/>
      <c r="AL99" s="195"/>
      <c r="AM99" s="195"/>
      <c r="AN99" s="195"/>
    </row>
    <row r="100" spans="1:40" ht="15.75" customHeight="1" x14ac:dyDescent="0.2">
      <c r="A100" s="195"/>
      <c r="B100" s="195"/>
      <c r="C100" s="195"/>
      <c r="D100" s="195"/>
      <c r="E100" s="195"/>
      <c r="F100" s="195"/>
      <c r="G100" s="195"/>
      <c r="H100" s="195"/>
      <c r="I100" s="195"/>
      <c r="J100" s="195"/>
      <c r="K100" s="195"/>
      <c r="L100" s="195"/>
      <c r="M100" s="195"/>
      <c r="N100" s="195"/>
      <c r="O100" s="195"/>
      <c r="P100" s="195"/>
      <c r="Q100" s="195"/>
      <c r="R100" s="195"/>
      <c r="S100" s="195"/>
      <c r="T100" s="195"/>
      <c r="U100" s="195"/>
      <c r="V100" s="195"/>
      <c r="W100" s="195"/>
      <c r="X100" s="195"/>
      <c r="Y100" s="195"/>
      <c r="Z100" s="195"/>
      <c r="AA100" s="195"/>
      <c r="AB100" s="195"/>
      <c r="AC100" s="195"/>
      <c r="AD100" s="195"/>
      <c r="AE100" s="195"/>
      <c r="AF100" s="195"/>
      <c r="AG100" s="195"/>
      <c r="AH100" s="195"/>
      <c r="AI100" s="195"/>
      <c r="AJ100" s="195"/>
      <c r="AK100" s="195"/>
      <c r="AL100" s="195"/>
      <c r="AM100" s="195"/>
      <c r="AN100" s="195"/>
    </row>
    <row r="101" spans="1:40" ht="15.75" customHeight="1" x14ac:dyDescent="0.2">
      <c r="A101" s="195"/>
      <c r="B101" s="195"/>
      <c r="C101" s="195"/>
      <c r="D101" s="195"/>
      <c r="E101" s="195"/>
      <c r="F101" s="195"/>
      <c r="G101" s="195"/>
      <c r="H101" s="195"/>
      <c r="I101" s="195"/>
      <c r="J101" s="195"/>
      <c r="K101" s="195"/>
      <c r="L101" s="195"/>
      <c r="M101" s="195"/>
      <c r="N101" s="195"/>
      <c r="O101" s="195"/>
      <c r="P101" s="195"/>
      <c r="Q101" s="195"/>
      <c r="R101" s="195"/>
      <c r="S101" s="195"/>
      <c r="T101" s="195"/>
      <c r="U101" s="195"/>
      <c r="V101" s="195"/>
      <c r="W101" s="195"/>
      <c r="X101" s="195"/>
      <c r="Y101" s="195"/>
      <c r="Z101" s="195"/>
      <c r="AA101" s="195"/>
      <c r="AB101" s="195"/>
      <c r="AC101" s="195"/>
      <c r="AD101" s="195"/>
      <c r="AE101" s="195"/>
      <c r="AF101" s="195"/>
      <c r="AG101" s="195"/>
      <c r="AH101" s="195"/>
      <c r="AI101" s="195"/>
      <c r="AJ101" s="195"/>
      <c r="AK101" s="195"/>
      <c r="AL101" s="195"/>
      <c r="AM101" s="195"/>
      <c r="AN101" s="195"/>
    </row>
    <row r="102" spans="1:40" ht="15.75" customHeight="1" x14ac:dyDescent="0.2">
      <c r="A102" s="195"/>
      <c r="B102" s="195"/>
      <c r="C102" s="195"/>
      <c r="D102" s="195"/>
      <c r="E102" s="195"/>
      <c r="F102" s="195"/>
      <c r="G102" s="195"/>
      <c r="H102" s="195"/>
      <c r="I102" s="195"/>
      <c r="J102" s="195"/>
      <c r="K102" s="195"/>
      <c r="L102" s="195"/>
      <c r="M102" s="195"/>
      <c r="N102" s="195"/>
      <c r="O102" s="195"/>
      <c r="P102" s="195"/>
      <c r="Q102" s="195"/>
      <c r="R102" s="195"/>
      <c r="S102" s="195"/>
      <c r="T102" s="195"/>
      <c r="U102" s="195"/>
      <c r="V102" s="195"/>
      <c r="W102" s="195"/>
      <c r="X102" s="195"/>
      <c r="Y102" s="195"/>
      <c r="Z102" s="195"/>
      <c r="AA102" s="195"/>
      <c r="AB102" s="195"/>
      <c r="AC102" s="195"/>
      <c r="AD102" s="195"/>
      <c r="AE102" s="195"/>
      <c r="AF102" s="195"/>
      <c r="AG102" s="195"/>
      <c r="AH102" s="195"/>
      <c r="AI102" s="195"/>
      <c r="AJ102" s="195"/>
      <c r="AK102" s="195"/>
      <c r="AL102" s="195"/>
      <c r="AM102" s="195"/>
      <c r="AN102" s="195"/>
    </row>
    <row r="103" spans="1:40" ht="15.75" customHeight="1" x14ac:dyDescent="0.2">
      <c r="A103" s="195"/>
      <c r="B103" s="195"/>
      <c r="C103" s="195"/>
      <c r="D103" s="195"/>
      <c r="E103" s="195"/>
      <c r="F103" s="195"/>
      <c r="G103" s="195"/>
      <c r="H103" s="195"/>
      <c r="I103" s="195"/>
      <c r="J103" s="195"/>
      <c r="K103" s="195"/>
      <c r="L103" s="195"/>
      <c r="M103" s="195"/>
      <c r="N103" s="195"/>
      <c r="O103" s="195"/>
      <c r="P103" s="195"/>
      <c r="Q103" s="195"/>
      <c r="R103" s="195"/>
      <c r="S103" s="195"/>
      <c r="T103" s="195"/>
      <c r="U103" s="195"/>
      <c r="V103" s="195"/>
      <c r="W103" s="195"/>
      <c r="X103" s="195"/>
      <c r="Y103" s="195"/>
      <c r="Z103" s="195"/>
      <c r="AA103" s="195"/>
      <c r="AB103" s="195"/>
      <c r="AC103" s="195"/>
      <c r="AD103" s="195"/>
      <c r="AE103" s="195"/>
      <c r="AF103" s="195"/>
      <c r="AG103" s="195"/>
      <c r="AH103" s="195"/>
      <c r="AI103" s="195"/>
      <c r="AJ103" s="195"/>
      <c r="AK103" s="195"/>
      <c r="AL103" s="195"/>
      <c r="AM103" s="195"/>
      <c r="AN103" s="195"/>
    </row>
    <row r="104" spans="1:40" ht="15.75" customHeight="1" x14ac:dyDescent="0.2">
      <c r="A104" s="195"/>
      <c r="B104" s="195"/>
      <c r="C104" s="195"/>
      <c r="D104" s="195"/>
      <c r="E104" s="195"/>
      <c r="F104" s="195"/>
      <c r="G104" s="195"/>
      <c r="H104" s="195"/>
      <c r="I104" s="195"/>
      <c r="J104" s="195"/>
      <c r="K104" s="195"/>
      <c r="L104" s="195"/>
      <c r="M104" s="195"/>
      <c r="N104" s="195"/>
      <c r="O104" s="195"/>
      <c r="P104" s="195"/>
      <c r="Q104" s="195"/>
      <c r="R104" s="195"/>
      <c r="S104" s="195"/>
      <c r="T104" s="195"/>
      <c r="U104" s="195"/>
      <c r="V104" s="195"/>
      <c r="W104" s="195"/>
      <c r="X104" s="195"/>
      <c r="Y104" s="195"/>
      <c r="Z104" s="195"/>
      <c r="AA104" s="195"/>
      <c r="AB104" s="195"/>
      <c r="AC104" s="195"/>
      <c r="AD104" s="195"/>
      <c r="AE104" s="195"/>
      <c r="AF104" s="195"/>
      <c r="AG104" s="195"/>
      <c r="AH104" s="195"/>
      <c r="AI104" s="195"/>
      <c r="AJ104" s="195"/>
      <c r="AK104" s="195"/>
      <c r="AL104" s="195"/>
      <c r="AM104" s="195"/>
      <c r="AN104" s="195"/>
    </row>
    <row r="105" spans="1:40" ht="15.75" customHeight="1" x14ac:dyDescent="0.2">
      <c r="A105" s="195"/>
      <c r="B105" s="195"/>
      <c r="C105" s="195"/>
      <c r="D105" s="195"/>
      <c r="E105" s="195"/>
      <c r="F105" s="195"/>
      <c r="G105" s="195"/>
      <c r="H105" s="195"/>
      <c r="I105" s="195"/>
      <c r="J105" s="195"/>
      <c r="K105" s="195"/>
      <c r="L105" s="195"/>
      <c r="M105" s="195"/>
      <c r="N105" s="195"/>
      <c r="O105" s="195"/>
      <c r="P105" s="195"/>
      <c r="Q105" s="195"/>
      <c r="R105" s="195"/>
      <c r="S105" s="195"/>
      <c r="T105" s="195"/>
      <c r="U105" s="195"/>
      <c r="V105" s="195"/>
      <c r="W105" s="195"/>
      <c r="X105" s="195"/>
      <c r="Y105" s="195"/>
      <c r="Z105" s="195"/>
      <c r="AA105" s="195"/>
      <c r="AB105" s="195"/>
      <c r="AC105" s="195"/>
      <c r="AD105" s="195"/>
      <c r="AE105" s="195"/>
      <c r="AF105" s="195"/>
      <c r="AG105" s="195"/>
      <c r="AH105" s="195"/>
      <c r="AI105" s="195"/>
      <c r="AJ105" s="195"/>
      <c r="AK105" s="195"/>
      <c r="AL105" s="195"/>
      <c r="AM105" s="195"/>
      <c r="AN105" s="195"/>
    </row>
    <row r="106" spans="1:40" ht="15.75" customHeight="1" x14ac:dyDescent="0.2">
      <c r="A106" s="195"/>
      <c r="B106" s="195"/>
      <c r="C106" s="195"/>
      <c r="D106" s="195"/>
      <c r="E106" s="195"/>
      <c r="F106" s="195"/>
      <c r="G106" s="195"/>
      <c r="H106" s="195"/>
      <c r="I106" s="195"/>
      <c r="J106" s="195"/>
      <c r="K106" s="195"/>
      <c r="L106" s="195"/>
      <c r="M106" s="195"/>
      <c r="N106" s="195"/>
      <c r="O106" s="195"/>
      <c r="P106" s="195"/>
      <c r="Q106" s="195"/>
      <c r="R106" s="195"/>
      <c r="S106" s="195"/>
      <c r="T106" s="195"/>
      <c r="U106" s="195"/>
      <c r="V106" s="195"/>
      <c r="W106" s="195"/>
      <c r="X106" s="195"/>
      <c r="Y106" s="195"/>
      <c r="Z106" s="195"/>
      <c r="AA106" s="195"/>
      <c r="AB106" s="195"/>
      <c r="AC106" s="195"/>
      <c r="AD106" s="195"/>
      <c r="AE106" s="195"/>
      <c r="AF106" s="195"/>
      <c r="AG106" s="195"/>
      <c r="AH106" s="195"/>
      <c r="AI106" s="195"/>
      <c r="AJ106" s="195"/>
      <c r="AK106" s="195"/>
      <c r="AL106" s="195"/>
      <c r="AM106" s="195"/>
      <c r="AN106" s="195"/>
    </row>
    <row r="107" spans="1:40" ht="15.75" customHeight="1" x14ac:dyDescent="0.2">
      <c r="A107" s="195"/>
      <c r="B107" s="195"/>
      <c r="C107" s="195"/>
      <c r="D107" s="195"/>
      <c r="E107" s="195"/>
      <c r="F107" s="195"/>
      <c r="G107" s="195"/>
      <c r="H107" s="195"/>
      <c r="I107" s="195"/>
      <c r="J107" s="195"/>
      <c r="K107" s="195"/>
      <c r="L107" s="195"/>
      <c r="M107" s="195"/>
      <c r="N107" s="195"/>
      <c r="O107" s="195"/>
      <c r="P107" s="195"/>
      <c r="Q107" s="195"/>
      <c r="R107" s="195"/>
      <c r="S107" s="195"/>
      <c r="T107" s="195"/>
      <c r="U107" s="195"/>
      <c r="V107" s="195"/>
      <c r="W107" s="195"/>
      <c r="X107" s="195"/>
      <c r="Y107" s="195"/>
      <c r="Z107" s="195"/>
      <c r="AA107" s="195"/>
      <c r="AB107" s="195"/>
      <c r="AC107" s="195"/>
      <c r="AD107" s="195"/>
      <c r="AE107" s="195"/>
      <c r="AF107" s="195"/>
      <c r="AG107" s="195"/>
      <c r="AH107" s="195"/>
      <c r="AI107" s="195"/>
      <c r="AJ107" s="195"/>
      <c r="AK107" s="195"/>
      <c r="AL107" s="195"/>
      <c r="AM107" s="195"/>
      <c r="AN107" s="195"/>
    </row>
    <row r="108" spans="1:40" ht="15.75" customHeight="1" x14ac:dyDescent="0.2">
      <c r="A108" s="195"/>
      <c r="B108" s="195"/>
      <c r="C108" s="195"/>
      <c r="D108" s="195"/>
      <c r="E108" s="195"/>
      <c r="F108" s="195"/>
      <c r="G108" s="195"/>
      <c r="H108" s="195"/>
      <c r="I108" s="195"/>
      <c r="J108" s="195"/>
      <c r="K108" s="195"/>
      <c r="L108" s="195"/>
      <c r="M108" s="195"/>
      <c r="N108" s="195"/>
      <c r="O108" s="195"/>
      <c r="P108" s="195"/>
      <c r="Q108" s="195"/>
      <c r="R108" s="195"/>
      <c r="S108" s="195"/>
      <c r="T108" s="195"/>
      <c r="U108" s="195"/>
      <c r="V108" s="195"/>
      <c r="W108" s="195"/>
      <c r="X108" s="195"/>
      <c r="Y108" s="195"/>
      <c r="Z108" s="195"/>
      <c r="AA108" s="195"/>
      <c r="AB108" s="195"/>
      <c r="AC108" s="195"/>
      <c r="AD108" s="195"/>
      <c r="AE108" s="195"/>
      <c r="AF108" s="195"/>
      <c r="AG108" s="195"/>
      <c r="AH108" s="195"/>
      <c r="AI108" s="195"/>
      <c r="AJ108" s="195"/>
      <c r="AK108" s="195"/>
      <c r="AL108" s="195"/>
      <c r="AM108" s="195"/>
      <c r="AN108" s="195"/>
    </row>
    <row r="109" spans="1:40" ht="15.75" customHeight="1" x14ac:dyDescent="0.2">
      <c r="A109" s="195"/>
      <c r="B109" s="195"/>
      <c r="C109" s="195"/>
      <c r="D109" s="195"/>
      <c r="E109" s="195"/>
      <c r="F109" s="195"/>
      <c r="G109" s="195"/>
      <c r="H109" s="195"/>
      <c r="I109" s="195"/>
      <c r="J109" s="195"/>
      <c r="K109" s="195"/>
      <c r="L109" s="195"/>
      <c r="M109" s="195"/>
      <c r="N109" s="195"/>
      <c r="O109" s="195"/>
      <c r="P109" s="195"/>
      <c r="Q109" s="195"/>
      <c r="R109" s="195"/>
      <c r="S109" s="195"/>
      <c r="T109" s="195"/>
      <c r="U109" s="195"/>
      <c r="V109" s="195"/>
      <c r="W109" s="195"/>
      <c r="X109" s="195"/>
      <c r="Y109" s="195"/>
      <c r="Z109" s="195"/>
      <c r="AA109" s="195"/>
      <c r="AB109" s="195"/>
      <c r="AC109" s="195"/>
      <c r="AD109" s="195"/>
      <c r="AE109" s="195"/>
      <c r="AF109" s="195"/>
      <c r="AG109" s="195"/>
      <c r="AH109" s="195"/>
      <c r="AI109" s="195"/>
      <c r="AJ109" s="195"/>
      <c r="AK109" s="195"/>
      <c r="AL109" s="195"/>
      <c r="AM109" s="195"/>
      <c r="AN109" s="195"/>
    </row>
    <row r="110" spans="1:40" ht="15.75" customHeight="1" x14ac:dyDescent="0.2">
      <c r="A110" s="195"/>
      <c r="B110" s="195"/>
      <c r="C110" s="195"/>
      <c r="D110" s="195"/>
      <c r="E110" s="195"/>
      <c r="F110" s="195"/>
      <c r="G110" s="195"/>
      <c r="H110" s="195"/>
      <c r="I110" s="195"/>
      <c r="J110" s="195"/>
      <c r="K110" s="195"/>
      <c r="L110" s="195"/>
      <c r="M110" s="195"/>
      <c r="N110" s="195"/>
      <c r="O110" s="195"/>
      <c r="P110" s="195"/>
      <c r="Q110" s="195"/>
      <c r="R110" s="195"/>
      <c r="S110" s="195"/>
      <c r="T110" s="195"/>
      <c r="U110" s="195"/>
      <c r="V110" s="195"/>
      <c r="W110" s="195"/>
      <c r="X110" s="195"/>
      <c r="Y110" s="195"/>
      <c r="Z110" s="195"/>
      <c r="AA110" s="195"/>
      <c r="AB110" s="195"/>
      <c r="AC110" s="195"/>
      <c r="AD110" s="195"/>
      <c r="AE110" s="195"/>
      <c r="AF110" s="195"/>
      <c r="AG110" s="195"/>
      <c r="AH110" s="195"/>
      <c r="AI110" s="195"/>
      <c r="AJ110" s="195"/>
      <c r="AK110" s="195"/>
      <c r="AL110" s="195"/>
      <c r="AM110" s="195"/>
      <c r="AN110" s="195"/>
    </row>
    <row r="111" spans="1:40" ht="15.75" customHeight="1" x14ac:dyDescent="0.2">
      <c r="A111" s="195"/>
      <c r="B111" s="195"/>
      <c r="C111" s="195"/>
      <c r="D111" s="195"/>
      <c r="E111" s="195"/>
      <c r="F111" s="195"/>
      <c r="G111" s="195"/>
      <c r="H111" s="195"/>
      <c r="I111" s="195"/>
      <c r="J111" s="195"/>
      <c r="K111" s="195"/>
      <c r="L111" s="195"/>
      <c r="M111" s="195"/>
      <c r="N111" s="195"/>
      <c r="O111" s="195"/>
      <c r="P111" s="195"/>
      <c r="Q111" s="195"/>
      <c r="R111" s="195"/>
      <c r="S111" s="195"/>
      <c r="T111" s="195"/>
      <c r="U111" s="195"/>
      <c r="V111" s="195"/>
      <c r="W111" s="195"/>
      <c r="X111" s="195"/>
      <c r="Y111" s="195"/>
      <c r="Z111" s="195"/>
      <c r="AA111" s="195"/>
      <c r="AB111" s="195"/>
      <c r="AC111" s="195"/>
      <c r="AD111" s="195"/>
      <c r="AE111" s="195"/>
      <c r="AF111" s="195"/>
      <c r="AG111" s="195"/>
      <c r="AH111" s="195"/>
      <c r="AI111" s="195"/>
      <c r="AJ111" s="195"/>
      <c r="AK111" s="195"/>
      <c r="AL111" s="195"/>
      <c r="AM111" s="195"/>
      <c r="AN111" s="195"/>
    </row>
    <row r="112" spans="1:40" ht="15.75" customHeight="1" x14ac:dyDescent="0.2">
      <c r="A112" s="195"/>
      <c r="B112" s="195"/>
      <c r="C112" s="195"/>
      <c r="D112" s="195"/>
      <c r="E112" s="195"/>
      <c r="F112" s="195"/>
      <c r="G112" s="195"/>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row>
    <row r="113" spans="1:40" ht="15.75" customHeight="1" x14ac:dyDescent="0.2">
      <c r="A113" s="195"/>
      <c r="B113" s="195"/>
      <c r="C113" s="195"/>
      <c r="D113" s="195"/>
      <c r="E113" s="195"/>
      <c r="F113" s="195"/>
      <c r="G113" s="195"/>
      <c r="H113" s="195"/>
      <c r="I113" s="195"/>
      <c r="J113" s="195"/>
      <c r="K113" s="195"/>
      <c r="L113" s="195"/>
      <c r="M113" s="195"/>
      <c r="N113" s="195"/>
      <c r="O113" s="195"/>
      <c r="P113" s="195"/>
      <c r="Q113" s="195"/>
      <c r="R113" s="195"/>
      <c r="S113" s="195"/>
      <c r="T113" s="195"/>
      <c r="U113" s="195"/>
      <c r="V113" s="195"/>
      <c r="W113" s="195"/>
      <c r="X113" s="195"/>
      <c r="Y113" s="195"/>
      <c r="Z113" s="195"/>
      <c r="AA113" s="195"/>
      <c r="AB113" s="195"/>
      <c r="AC113" s="195"/>
      <c r="AD113" s="195"/>
      <c r="AE113" s="195"/>
      <c r="AF113" s="195"/>
      <c r="AG113" s="195"/>
      <c r="AH113" s="195"/>
      <c r="AI113" s="195"/>
      <c r="AJ113" s="195"/>
      <c r="AK113" s="195"/>
      <c r="AL113" s="195"/>
      <c r="AM113" s="195"/>
      <c r="AN113" s="195"/>
    </row>
    <row r="114" spans="1:40" ht="15.75" customHeight="1" x14ac:dyDescent="0.2">
      <c r="A114" s="195"/>
      <c r="B114" s="195"/>
      <c r="C114" s="195"/>
      <c r="D114" s="195"/>
      <c r="E114" s="195"/>
      <c r="F114" s="195"/>
      <c r="G114" s="195"/>
      <c r="H114" s="195"/>
      <c r="I114" s="195"/>
      <c r="J114" s="195"/>
      <c r="K114" s="195"/>
      <c r="L114" s="195"/>
      <c r="M114" s="195"/>
      <c r="N114" s="195"/>
      <c r="O114" s="195"/>
      <c r="P114" s="195"/>
      <c r="Q114" s="195"/>
      <c r="R114" s="195"/>
      <c r="S114" s="195"/>
      <c r="T114" s="195"/>
      <c r="U114" s="195"/>
      <c r="V114" s="195"/>
      <c r="W114" s="195"/>
      <c r="X114" s="195"/>
      <c r="Y114" s="195"/>
      <c r="Z114" s="195"/>
      <c r="AA114" s="195"/>
      <c r="AB114" s="195"/>
      <c r="AC114" s="195"/>
      <c r="AD114" s="195"/>
      <c r="AE114" s="195"/>
      <c r="AF114" s="195"/>
      <c r="AG114" s="195"/>
      <c r="AH114" s="195"/>
      <c r="AI114" s="195"/>
      <c r="AJ114" s="195"/>
      <c r="AK114" s="195"/>
      <c r="AL114" s="195"/>
      <c r="AM114" s="195"/>
      <c r="AN114" s="195"/>
    </row>
    <row r="115" spans="1:40" ht="15.75" customHeight="1" x14ac:dyDescent="0.2">
      <c r="A115" s="195"/>
      <c r="B115" s="195"/>
      <c r="C115" s="195"/>
      <c r="D115" s="195"/>
      <c r="E115" s="195"/>
      <c r="F115" s="195"/>
      <c r="G115" s="195"/>
      <c r="H115" s="195"/>
      <c r="I115" s="195"/>
      <c r="J115" s="195"/>
      <c r="K115" s="195"/>
      <c r="L115" s="195"/>
      <c r="M115" s="195"/>
      <c r="N115" s="195"/>
      <c r="O115" s="195"/>
      <c r="P115" s="195"/>
      <c r="Q115" s="195"/>
      <c r="R115" s="195"/>
      <c r="S115" s="195"/>
      <c r="T115" s="195"/>
      <c r="U115" s="195"/>
      <c r="V115" s="195"/>
      <c r="W115" s="195"/>
      <c r="X115" s="195"/>
      <c r="Y115" s="195"/>
      <c r="Z115" s="195"/>
      <c r="AA115" s="195"/>
      <c r="AB115" s="195"/>
      <c r="AC115" s="195"/>
      <c r="AD115" s="195"/>
      <c r="AE115" s="195"/>
      <c r="AF115" s="195"/>
      <c r="AG115" s="195"/>
      <c r="AH115" s="195"/>
      <c r="AI115" s="195"/>
      <c r="AJ115" s="195"/>
      <c r="AK115" s="195"/>
      <c r="AL115" s="195"/>
      <c r="AM115" s="195"/>
      <c r="AN115" s="195"/>
    </row>
    <row r="116" spans="1:40" ht="15.75" customHeight="1" x14ac:dyDescent="0.2">
      <c r="A116" s="195"/>
      <c r="B116" s="195"/>
      <c r="C116" s="195"/>
      <c r="D116" s="195"/>
      <c r="E116" s="195"/>
      <c r="F116" s="195"/>
      <c r="G116" s="195"/>
      <c r="H116" s="195"/>
      <c r="I116" s="195"/>
      <c r="J116" s="195"/>
      <c r="K116" s="195"/>
      <c r="L116" s="195"/>
      <c r="M116" s="195"/>
      <c r="N116" s="195"/>
      <c r="O116" s="195"/>
      <c r="P116" s="195"/>
      <c r="Q116" s="195"/>
      <c r="R116" s="195"/>
      <c r="S116" s="195"/>
      <c r="T116" s="195"/>
      <c r="U116" s="195"/>
      <c r="V116" s="195"/>
      <c r="W116" s="195"/>
      <c r="X116" s="195"/>
      <c r="Y116" s="195"/>
      <c r="Z116" s="195"/>
      <c r="AA116" s="195"/>
      <c r="AB116" s="195"/>
      <c r="AC116" s="195"/>
      <c r="AD116" s="195"/>
      <c r="AE116" s="195"/>
      <c r="AF116" s="195"/>
      <c r="AG116" s="195"/>
      <c r="AH116" s="195"/>
      <c r="AI116" s="195"/>
      <c r="AJ116" s="195"/>
      <c r="AK116" s="195"/>
      <c r="AL116" s="195"/>
      <c r="AM116" s="195"/>
      <c r="AN116" s="195"/>
    </row>
    <row r="117" spans="1:40" ht="15.75" customHeight="1" x14ac:dyDescent="0.2">
      <c r="A117" s="195"/>
      <c r="B117" s="195"/>
      <c r="C117" s="195"/>
      <c r="D117" s="195"/>
      <c r="E117" s="195"/>
      <c r="F117" s="195"/>
      <c r="G117" s="195"/>
      <c r="H117" s="195"/>
      <c r="I117" s="195"/>
      <c r="J117" s="195"/>
      <c r="K117" s="195"/>
      <c r="L117" s="195"/>
      <c r="M117" s="195"/>
      <c r="N117" s="195"/>
      <c r="O117" s="195"/>
      <c r="P117" s="195"/>
      <c r="Q117" s="195"/>
      <c r="R117" s="195"/>
      <c r="S117" s="195"/>
      <c r="T117" s="195"/>
      <c r="U117" s="195"/>
      <c r="V117" s="195"/>
      <c r="W117" s="195"/>
      <c r="X117" s="195"/>
      <c r="Y117" s="195"/>
      <c r="Z117" s="195"/>
      <c r="AA117" s="195"/>
      <c r="AB117" s="195"/>
      <c r="AC117" s="195"/>
      <c r="AD117" s="195"/>
      <c r="AE117" s="195"/>
      <c r="AF117" s="195"/>
      <c r="AG117" s="195"/>
      <c r="AH117" s="195"/>
      <c r="AI117" s="195"/>
      <c r="AJ117" s="195"/>
      <c r="AK117" s="195"/>
      <c r="AL117" s="195"/>
      <c r="AM117" s="195"/>
      <c r="AN117" s="195"/>
    </row>
    <row r="118" spans="1:40" ht="15.75" customHeight="1" x14ac:dyDescent="0.2">
      <c r="A118" s="195"/>
      <c r="B118" s="195"/>
      <c r="C118" s="195"/>
      <c r="D118" s="195"/>
      <c r="E118" s="195"/>
      <c r="F118" s="195"/>
      <c r="G118" s="195"/>
      <c r="H118" s="195"/>
      <c r="I118" s="195"/>
      <c r="J118" s="195"/>
      <c r="K118" s="195"/>
      <c r="L118" s="195"/>
      <c r="M118" s="195"/>
      <c r="N118" s="195"/>
      <c r="O118" s="195"/>
      <c r="P118" s="195"/>
      <c r="Q118" s="195"/>
      <c r="R118" s="195"/>
      <c r="S118" s="195"/>
      <c r="T118" s="195"/>
      <c r="U118" s="195"/>
      <c r="V118" s="195"/>
      <c r="W118" s="195"/>
      <c r="X118" s="195"/>
      <c r="Y118" s="195"/>
      <c r="Z118" s="195"/>
      <c r="AA118" s="195"/>
      <c r="AB118" s="195"/>
      <c r="AC118" s="195"/>
      <c r="AD118" s="195"/>
      <c r="AE118" s="195"/>
      <c r="AF118" s="195"/>
      <c r="AG118" s="195"/>
      <c r="AH118" s="195"/>
      <c r="AI118" s="195"/>
      <c r="AJ118" s="195"/>
      <c r="AK118" s="195"/>
      <c r="AL118" s="195"/>
      <c r="AM118" s="195"/>
      <c r="AN118" s="195"/>
    </row>
    <row r="119" spans="1:40" ht="15.75" customHeight="1" x14ac:dyDescent="0.2">
      <c r="A119" s="195"/>
      <c r="B119" s="195"/>
      <c r="C119" s="195"/>
      <c r="D119" s="195"/>
      <c r="E119" s="195"/>
      <c r="F119" s="195"/>
      <c r="G119" s="195"/>
      <c r="H119" s="195"/>
      <c r="I119" s="195"/>
      <c r="J119" s="195"/>
      <c r="K119" s="195"/>
      <c r="L119" s="195"/>
      <c r="M119" s="195"/>
      <c r="N119" s="195"/>
      <c r="O119" s="195"/>
      <c r="P119" s="195"/>
      <c r="Q119" s="195"/>
      <c r="R119" s="195"/>
      <c r="S119" s="195"/>
      <c r="T119" s="195"/>
      <c r="U119" s="195"/>
      <c r="V119" s="195"/>
      <c r="W119" s="195"/>
      <c r="X119" s="195"/>
      <c r="Y119" s="195"/>
      <c r="Z119" s="195"/>
      <c r="AA119" s="195"/>
      <c r="AB119" s="195"/>
      <c r="AC119" s="195"/>
      <c r="AD119" s="195"/>
      <c r="AE119" s="195"/>
      <c r="AF119" s="195"/>
      <c r="AG119" s="195"/>
      <c r="AH119" s="195"/>
      <c r="AI119" s="195"/>
      <c r="AJ119" s="195"/>
      <c r="AK119" s="195"/>
      <c r="AL119" s="195"/>
      <c r="AM119" s="195"/>
      <c r="AN119" s="195"/>
    </row>
    <row r="120" spans="1:40" ht="15.75" customHeight="1" x14ac:dyDescent="0.2">
      <c r="A120" s="195"/>
      <c r="B120" s="195"/>
      <c r="C120" s="195"/>
      <c r="D120" s="195"/>
      <c r="E120" s="195"/>
      <c r="F120" s="195"/>
      <c r="G120" s="195"/>
      <c r="H120" s="195"/>
      <c r="I120" s="195"/>
      <c r="J120" s="195"/>
      <c r="K120" s="195"/>
      <c r="L120" s="195"/>
      <c r="M120" s="195"/>
      <c r="N120" s="195"/>
      <c r="O120" s="195"/>
      <c r="P120" s="195"/>
      <c r="Q120" s="195"/>
      <c r="R120" s="195"/>
      <c r="S120" s="195"/>
      <c r="T120" s="195"/>
      <c r="U120" s="195"/>
      <c r="V120" s="195"/>
      <c r="W120" s="195"/>
      <c r="X120" s="195"/>
      <c r="Y120" s="195"/>
      <c r="Z120" s="195"/>
      <c r="AA120" s="195"/>
      <c r="AB120" s="195"/>
      <c r="AC120" s="195"/>
      <c r="AD120" s="195"/>
      <c r="AE120" s="195"/>
      <c r="AF120" s="195"/>
      <c r="AG120" s="195"/>
      <c r="AH120" s="195"/>
      <c r="AI120" s="195"/>
      <c r="AJ120" s="195"/>
      <c r="AK120" s="195"/>
      <c r="AL120" s="195"/>
      <c r="AM120" s="195"/>
      <c r="AN120" s="195"/>
    </row>
    <row r="121" spans="1:40" ht="15.75" customHeight="1" x14ac:dyDescent="0.2">
      <c r="A121" s="195"/>
      <c r="B121" s="195"/>
      <c r="C121" s="195"/>
      <c r="D121" s="195"/>
      <c r="E121" s="195"/>
      <c r="F121" s="195"/>
      <c r="G121" s="195"/>
      <c r="H121" s="195"/>
      <c r="I121" s="195"/>
      <c r="J121" s="195"/>
      <c r="K121" s="195"/>
      <c r="L121" s="195"/>
      <c r="M121" s="195"/>
      <c r="N121" s="195"/>
      <c r="O121" s="195"/>
      <c r="P121" s="195"/>
      <c r="Q121" s="195"/>
      <c r="R121" s="195"/>
      <c r="S121" s="195"/>
      <c r="T121" s="195"/>
      <c r="U121" s="195"/>
      <c r="V121" s="195"/>
      <c r="W121" s="195"/>
      <c r="X121" s="195"/>
      <c r="Y121" s="195"/>
      <c r="Z121" s="195"/>
      <c r="AA121" s="195"/>
      <c r="AB121" s="195"/>
      <c r="AC121" s="195"/>
      <c r="AD121" s="195"/>
      <c r="AE121" s="195"/>
      <c r="AF121" s="195"/>
      <c r="AG121" s="195"/>
      <c r="AH121" s="195"/>
      <c r="AI121" s="195"/>
      <c r="AJ121" s="195"/>
      <c r="AK121" s="195"/>
      <c r="AL121" s="195"/>
      <c r="AM121" s="195"/>
      <c r="AN121" s="195"/>
    </row>
    <row r="122" spans="1:40" ht="15.75" customHeight="1" x14ac:dyDescent="0.2">
      <c r="A122" s="195"/>
      <c r="B122" s="195"/>
      <c r="C122" s="195"/>
      <c r="D122" s="195"/>
      <c r="E122" s="195"/>
      <c r="F122" s="195"/>
      <c r="G122" s="195"/>
      <c r="H122" s="195"/>
      <c r="I122" s="195"/>
      <c r="J122" s="195"/>
      <c r="K122" s="195"/>
      <c r="L122" s="195"/>
      <c r="M122" s="195"/>
      <c r="N122" s="195"/>
      <c r="O122" s="195"/>
      <c r="P122" s="195"/>
      <c r="Q122" s="195"/>
      <c r="R122" s="195"/>
      <c r="S122" s="195"/>
      <c r="T122" s="195"/>
      <c r="U122" s="195"/>
      <c r="V122" s="195"/>
      <c r="W122" s="195"/>
      <c r="X122" s="195"/>
      <c r="Y122" s="195"/>
      <c r="Z122" s="195"/>
      <c r="AA122" s="195"/>
      <c r="AB122" s="195"/>
      <c r="AC122" s="195"/>
      <c r="AD122" s="195"/>
      <c r="AE122" s="195"/>
      <c r="AF122" s="195"/>
      <c r="AG122" s="195"/>
      <c r="AH122" s="195"/>
      <c r="AI122" s="195"/>
      <c r="AJ122" s="195"/>
      <c r="AK122" s="195"/>
      <c r="AL122" s="195"/>
      <c r="AM122" s="195"/>
      <c r="AN122" s="195"/>
    </row>
    <row r="123" spans="1:40" ht="15.75" customHeight="1" x14ac:dyDescent="0.2">
      <c r="A123" s="195"/>
      <c r="B123" s="195"/>
      <c r="C123" s="195"/>
      <c r="D123" s="195"/>
      <c r="E123" s="195"/>
      <c r="F123" s="195"/>
      <c r="G123" s="195"/>
      <c r="H123" s="195"/>
      <c r="I123" s="195"/>
      <c r="J123" s="195"/>
      <c r="K123" s="195"/>
      <c r="L123" s="195"/>
      <c r="M123" s="195"/>
      <c r="N123" s="195"/>
      <c r="O123" s="195"/>
      <c r="P123" s="195"/>
      <c r="Q123" s="195"/>
      <c r="R123" s="195"/>
      <c r="S123" s="195"/>
      <c r="T123" s="195"/>
      <c r="U123" s="195"/>
      <c r="V123" s="195"/>
      <c r="W123" s="195"/>
      <c r="X123" s="195"/>
      <c r="Y123" s="195"/>
      <c r="Z123" s="195"/>
      <c r="AA123" s="195"/>
      <c r="AB123" s="195"/>
      <c r="AC123" s="195"/>
      <c r="AD123" s="195"/>
      <c r="AE123" s="195"/>
      <c r="AF123" s="195"/>
      <c r="AG123" s="195"/>
      <c r="AH123" s="195"/>
      <c r="AI123" s="195"/>
      <c r="AJ123" s="195"/>
      <c r="AK123" s="195"/>
      <c r="AL123" s="195"/>
      <c r="AM123" s="195"/>
      <c r="AN123" s="195"/>
    </row>
    <row r="124" spans="1:40" ht="15.75" customHeight="1" x14ac:dyDescent="0.2">
      <c r="A124" s="195"/>
      <c r="B124" s="195"/>
      <c r="C124" s="195"/>
      <c r="D124" s="195"/>
      <c r="E124" s="195"/>
      <c r="F124" s="195"/>
      <c r="G124" s="195"/>
      <c r="H124" s="195"/>
      <c r="I124" s="195"/>
      <c r="J124" s="195"/>
      <c r="K124" s="195"/>
      <c r="L124" s="195"/>
      <c r="M124" s="195"/>
      <c r="N124" s="195"/>
      <c r="O124" s="195"/>
      <c r="P124" s="195"/>
      <c r="Q124" s="195"/>
      <c r="R124" s="195"/>
      <c r="S124" s="195"/>
      <c r="T124" s="195"/>
      <c r="U124" s="195"/>
      <c r="V124" s="195"/>
      <c r="W124" s="195"/>
      <c r="X124" s="195"/>
      <c r="Y124" s="195"/>
      <c r="Z124" s="195"/>
      <c r="AA124" s="195"/>
      <c r="AB124" s="195"/>
      <c r="AC124" s="195"/>
      <c r="AD124" s="195"/>
      <c r="AE124" s="195"/>
      <c r="AF124" s="195"/>
      <c r="AG124" s="195"/>
      <c r="AH124" s="195"/>
      <c r="AI124" s="195"/>
      <c r="AJ124" s="195"/>
      <c r="AK124" s="195"/>
      <c r="AL124" s="195"/>
      <c r="AM124" s="195"/>
      <c r="AN124" s="195"/>
    </row>
    <row r="125" spans="1:40" ht="15.75" customHeight="1" x14ac:dyDescent="0.2">
      <c r="A125" s="195"/>
      <c r="B125" s="195"/>
      <c r="C125" s="195"/>
      <c r="D125" s="195"/>
      <c r="E125" s="195"/>
      <c r="F125" s="195"/>
      <c r="G125" s="195"/>
      <c r="H125" s="195"/>
      <c r="I125" s="195"/>
      <c r="J125" s="195"/>
      <c r="K125" s="195"/>
      <c r="L125" s="195"/>
      <c r="M125" s="195"/>
      <c r="N125" s="195"/>
      <c r="O125" s="195"/>
      <c r="P125" s="195"/>
      <c r="Q125" s="195"/>
      <c r="R125" s="195"/>
      <c r="S125" s="195"/>
      <c r="T125" s="195"/>
      <c r="U125" s="195"/>
      <c r="V125" s="195"/>
      <c r="W125" s="195"/>
      <c r="X125" s="195"/>
      <c r="Y125" s="195"/>
      <c r="Z125" s="195"/>
      <c r="AA125" s="195"/>
      <c r="AB125" s="195"/>
      <c r="AC125" s="195"/>
      <c r="AD125" s="195"/>
      <c r="AE125" s="195"/>
      <c r="AF125" s="195"/>
      <c r="AG125" s="195"/>
      <c r="AH125" s="195"/>
      <c r="AI125" s="195"/>
      <c r="AJ125" s="195"/>
      <c r="AK125" s="195"/>
      <c r="AL125" s="195"/>
      <c r="AM125" s="195"/>
      <c r="AN125" s="195"/>
    </row>
    <row r="126" spans="1:40" ht="15.75" customHeight="1" x14ac:dyDescent="0.2">
      <c r="A126" s="195"/>
      <c r="B126" s="195"/>
      <c r="C126" s="195"/>
      <c r="D126" s="195"/>
      <c r="E126" s="195"/>
      <c r="F126" s="195"/>
      <c r="G126" s="195"/>
      <c r="H126" s="195"/>
      <c r="I126" s="195"/>
      <c r="J126" s="195"/>
      <c r="K126" s="195"/>
      <c r="L126" s="195"/>
      <c r="M126" s="195"/>
      <c r="N126" s="195"/>
      <c r="O126" s="195"/>
      <c r="P126" s="195"/>
      <c r="Q126" s="195"/>
      <c r="R126" s="195"/>
      <c r="S126" s="195"/>
      <c r="T126" s="195"/>
      <c r="U126" s="195"/>
      <c r="V126" s="195"/>
      <c r="W126" s="195"/>
      <c r="X126" s="195"/>
      <c r="Y126" s="195"/>
      <c r="Z126" s="195"/>
      <c r="AA126" s="195"/>
      <c r="AB126" s="195"/>
      <c r="AC126" s="195"/>
      <c r="AD126" s="195"/>
      <c r="AE126" s="195"/>
      <c r="AF126" s="195"/>
      <c r="AG126" s="195"/>
      <c r="AH126" s="195"/>
      <c r="AI126" s="195"/>
      <c r="AJ126" s="195"/>
      <c r="AK126" s="195"/>
      <c r="AL126" s="195"/>
      <c r="AM126" s="195"/>
      <c r="AN126" s="195"/>
    </row>
    <row r="127" spans="1:40" ht="15.75" customHeight="1" x14ac:dyDescent="0.2">
      <c r="A127" s="195"/>
      <c r="B127" s="195"/>
      <c r="C127" s="195"/>
      <c r="D127" s="195"/>
      <c r="E127" s="195"/>
      <c r="F127" s="195"/>
      <c r="G127" s="195"/>
      <c r="H127" s="195"/>
      <c r="I127" s="195"/>
      <c r="J127" s="195"/>
      <c r="K127" s="195"/>
      <c r="L127" s="195"/>
      <c r="M127" s="195"/>
      <c r="N127" s="195"/>
      <c r="O127" s="195"/>
      <c r="P127" s="195"/>
      <c r="Q127" s="195"/>
      <c r="R127" s="195"/>
      <c r="S127" s="195"/>
      <c r="T127" s="195"/>
      <c r="U127" s="195"/>
      <c r="V127" s="195"/>
      <c r="W127" s="195"/>
      <c r="X127" s="195"/>
      <c r="Y127" s="195"/>
      <c r="Z127" s="195"/>
      <c r="AA127" s="195"/>
      <c r="AB127" s="195"/>
      <c r="AC127" s="195"/>
      <c r="AD127" s="195"/>
      <c r="AE127" s="195"/>
      <c r="AF127" s="195"/>
      <c r="AG127" s="195"/>
      <c r="AH127" s="195"/>
      <c r="AI127" s="195"/>
      <c r="AJ127" s="195"/>
      <c r="AK127" s="195"/>
      <c r="AL127" s="195"/>
      <c r="AM127" s="195"/>
      <c r="AN127" s="195"/>
    </row>
    <row r="128" spans="1:40" ht="15.75" customHeight="1" x14ac:dyDescent="0.2">
      <c r="A128" s="195"/>
      <c r="B128" s="195"/>
      <c r="C128" s="195"/>
      <c r="D128" s="195"/>
      <c r="E128" s="195"/>
      <c r="F128" s="195"/>
      <c r="G128" s="195"/>
      <c r="H128" s="195"/>
      <c r="I128" s="195"/>
      <c r="J128" s="195"/>
      <c r="K128" s="195"/>
      <c r="L128" s="195"/>
      <c r="M128" s="195"/>
      <c r="N128" s="195"/>
      <c r="O128" s="195"/>
      <c r="P128" s="195"/>
      <c r="Q128" s="195"/>
      <c r="R128" s="195"/>
      <c r="S128" s="195"/>
      <c r="T128" s="195"/>
      <c r="U128" s="195"/>
      <c r="V128" s="195"/>
      <c r="W128" s="195"/>
      <c r="X128" s="195"/>
      <c r="Y128" s="195"/>
      <c r="Z128" s="195"/>
      <c r="AA128" s="195"/>
      <c r="AB128" s="195"/>
      <c r="AC128" s="195"/>
      <c r="AD128" s="195"/>
      <c r="AE128" s="195"/>
      <c r="AF128" s="195"/>
      <c r="AG128" s="195"/>
      <c r="AH128" s="195"/>
      <c r="AI128" s="195"/>
      <c r="AJ128" s="195"/>
      <c r="AK128" s="195"/>
      <c r="AL128" s="195"/>
      <c r="AM128" s="195"/>
      <c r="AN128" s="195"/>
    </row>
    <row r="129" spans="1:40" ht="15.75" customHeight="1" x14ac:dyDescent="0.2">
      <c r="A129" s="195"/>
      <c r="B129" s="195"/>
      <c r="C129" s="195"/>
      <c r="D129" s="195"/>
      <c r="E129" s="195"/>
      <c r="F129" s="195"/>
      <c r="G129" s="195"/>
      <c r="H129" s="195"/>
      <c r="I129" s="195"/>
      <c r="J129" s="195"/>
      <c r="K129" s="195"/>
      <c r="L129" s="195"/>
      <c r="M129" s="195"/>
      <c r="N129" s="195"/>
      <c r="O129" s="195"/>
      <c r="P129" s="195"/>
      <c r="Q129" s="195"/>
      <c r="R129" s="195"/>
      <c r="S129" s="195"/>
      <c r="T129" s="195"/>
      <c r="U129" s="195"/>
      <c r="V129" s="195"/>
      <c r="W129" s="195"/>
      <c r="X129" s="195"/>
      <c r="Y129" s="195"/>
      <c r="Z129" s="195"/>
      <c r="AA129" s="195"/>
      <c r="AB129" s="195"/>
      <c r="AC129" s="195"/>
      <c r="AD129" s="195"/>
      <c r="AE129" s="195"/>
      <c r="AF129" s="195"/>
      <c r="AG129" s="195"/>
      <c r="AH129" s="195"/>
      <c r="AI129" s="195"/>
      <c r="AJ129" s="195"/>
      <c r="AK129" s="195"/>
      <c r="AL129" s="195"/>
      <c r="AM129" s="195"/>
      <c r="AN129" s="195"/>
    </row>
    <row r="130" spans="1:40" ht="15.75" customHeight="1" x14ac:dyDescent="0.2">
      <c r="A130" s="195"/>
      <c r="B130" s="195"/>
      <c r="C130" s="195"/>
      <c r="D130" s="195"/>
      <c r="E130" s="195"/>
      <c r="F130" s="195"/>
      <c r="G130" s="195"/>
      <c r="H130" s="195"/>
      <c r="I130" s="195"/>
      <c r="J130" s="195"/>
      <c r="K130" s="195"/>
      <c r="L130" s="195"/>
      <c r="M130" s="195"/>
      <c r="N130" s="195"/>
      <c r="O130" s="195"/>
      <c r="P130" s="195"/>
      <c r="Q130" s="195"/>
      <c r="R130" s="195"/>
      <c r="S130" s="195"/>
      <c r="T130" s="195"/>
      <c r="U130" s="195"/>
      <c r="V130" s="195"/>
      <c r="W130" s="195"/>
      <c r="X130" s="195"/>
      <c r="Y130" s="195"/>
      <c r="Z130" s="195"/>
      <c r="AA130" s="195"/>
      <c r="AB130" s="195"/>
      <c r="AC130" s="195"/>
      <c r="AD130" s="195"/>
      <c r="AE130" s="195"/>
      <c r="AF130" s="195"/>
      <c r="AG130" s="195"/>
      <c r="AH130" s="195"/>
      <c r="AI130" s="195"/>
      <c r="AJ130" s="195"/>
      <c r="AK130" s="195"/>
      <c r="AL130" s="195"/>
      <c r="AM130" s="195"/>
      <c r="AN130" s="195"/>
    </row>
    <row r="131" spans="1:40" ht="15.75" customHeight="1" x14ac:dyDescent="0.2">
      <c r="A131" s="195"/>
      <c r="B131" s="195"/>
      <c r="C131" s="195"/>
      <c r="D131" s="195"/>
      <c r="E131" s="195"/>
      <c r="F131" s="195"/>
      <c r="G131" s="195"/>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row>
    <row r="132" spans="1:40" ht="15.75" customHeight="1" x14ac:dyDescent="0.2">
      <c r="A132" s="195"/>
      <c r="B132" s="195"/>
      <c r="C132" s="195"/>
      <c r="D132" s="195"/>
      <c r="E132" s="195"/>
      <c r="F132" s="195"/>
      <c r="G132" s="195"/>
      <c r="H132" s="195"/>
      <c r="I132" s="195"/>
      <c r="J132" s="195"/>
      <c r="K132" s="195"/>
      <c r="L132" s="195"/>
      <c r="M132" s="195"/>
      <c r="N132" s="195"/>
      <c r="O132" s="195"/>
      <c r="P132" s="195"/>
      <c r="Q132" s="195"/>
      <c r="R132" s="195"/>
      <c r="S132" s="195"/>
      <c r="T132" s="195"/>
      <c r="U132" s="195"/>
      <c r="V132" s="195"/>
      <c r="W132" s="195"/>
      <c r="X132" s="195"/>
      <c r="Y132" s="195"/>
      <c r="Z132" s="195"/>
      <c r="AA132" s="195"/>
      <c r="AB132" s="195"/>
      <c r="AC132" s="195"/>
      <c r="AD132" s="195"/>
      <c r="AE132" s="195"/>
      <c r="AF132" s="195"/>
      <c r="AG132" s="195"/>
      <c r="AH132" s="195"/>
      <c r="AI132" s="195"/>
      <c r="AJ132" s="195"/>
      <c r="AK132" s="195"/>
      <c r="AL132" s="195"/>
      <c r="AM132" s="195"/>
      <c r="AN132" s="195"/>
    </row>
    <row r="133" spans="1:40" ht="15.75" customHeight="1" x14ac:dyDescent="0.2">
      <c r="A133" s="195"/>
      <c r="B133" s="195"/>
      <c r="C133" s="195"/>
      <c r="D133" s="195"/>
      <c r="E133" s="195"/>
      <c r="F133" s="195"/>
      <c r="G133" s="195"/>
      <c r="H133" s="195"/>
      <c r="I133" s="195"/>
      <c r="J133" s="195"/>
      <c r="K133" s="195"/>
      <c r="L133" s="195"/>
      <c r="M133" s="195"/>
      <c r="N133" s="195"/>
      <c r="O133" s="195"/>
      <c r="P133" s="195"/>
      <c r="Q133" s="195"/>
      <c r="R133" s="195"/>
      <c r="S133" s="195"/>
      <c r="T133" s="195"/>
      <c r="U133" s="195"/>
      <c r="V133" s="195"/>
      <c r="W133" s="195"/>
      <c r="X133" s="195"/>
      <c r="Y133" s="195"/>
      <c r="Z133" s="195"/>
      <c r="AA133" s="195"/>
      <c r="AB133" s="195"/>
      <c r="AC133" s="195"/>
      <c r="AD133" s="195"/>
      <c r="AE133" s="195"/>
      <c r="AF133" s="195"/>
      <c r="AG133" s="195"/>
      <c r="AH133" s="195"/>
      <c r="AI133" s="195"/>
      <c r="AJ133" s="195"/>
      <c r="AK133" s="195"/>
      <c r="AL133" s="195"/>
      <c r="AM133" s="195"/>
      <c r="AN133" s="195"/>
    </row>
    <row r="134" spans="1:40" ht="15.75" customHeight="1" x14ac:dyDescent="0.2">
      <c r="A134" s="195"/>
      <c r="B134" s="195"/>
      <c r="C134" s="195"/>
      <c r="D134" s="195"/>
      <c r="E134" s="195"/>
      <c r="F134" s="195"/>
      <c r="G134" s="195"/>
      <c r="H134" s="195"/>
      <c r="I134" s="195"/>
      <c r="J134" s="195"/>
      <c r="K134" s="195"/>
      <c r="L134" s="195"/>
      <c r="M134" s="195"/>
      <c r="N134" s="195"/>
      <c r="O134" s="195"/>
      <c r="P134" s="195"/>
      <c r="Q134" s="195"/>
      <c r="R134" s="195"/>
      <c r="S134" s="195"/>
      <c r="T134" s="195"/>
      <c r="U134" s="195"/>
      <c r="V134" s="195"/>
      <c r="W134" s="195"/>
      <c r="X134" s="195"/>
      <c r="Y134" s="195"/>
      <c r="Z134" s="195"/>
      <c r="AA134" s="195"/>
      <c r="AB134" s="195"/>
      <c r="AC134" s="195"/>
      <c r="AD134" s="195"/>
      <c r="AE134" s="195"/>
      <c r="AF134" s="195"/>
      <c r="AG134" s="195"/>
      <c r="AH134" s="195"/>
      <c r="AI134" s="195"/>
      <c r="AJ134" s="195"/>
      <c r="AK134" s="195"/>
      <c r="AL134" s="195"/>
      <c r="AM134" s="195"/>
      <c r="AN134" s="195"/>
    </row>
    <row r="135" spans="1:40" ht="15.75" customHeight="1" x14ac:dyDescent="0.2">
      <c r="A135" s="195"/>
      <c r="B135" s="195"/>
      <c r="C135" s="195"/>
      <c r="D135" s="195"/>
      <c r="E135" s="195"/>
      <c r="F135" s="195"/>
      <c r="G135" s="195"/>
      <c r="H135" s="195"/>
      <c r="I135" s="195"/>
      <c r="J135" s="195"/>
      <c r="K135" s="195"/>
      <c r="L135" s="195"/>
      <c r="M135" s="195"/>
      <c r="N135" s="195"/>
      <c r="O135" s="195"/>
      <c r="P135" s="195"/>
      <c r="Q135" s="195"/>
      <c r="R135" s="195"/>
      <c r="S135" s="195"/>
      <c r="T135" s="195"/>
      <c r="U135" s="195"/>
      <c r="V135" s="195"/>
      <c r="W135" s="195"/>
      <c r="X135" s="195"/>
      <c r="Y135" s="195"/>
      <c r="Z135" s="195"/>
      <c r="AA135" s="195"/>
      <c r="AB135" s="195"/>
      <c r="AC135" s="195"/>
      <c r="AD135" s="195"/>
      <c r="AE135" s="195"/>
      <c r="AF135" s="195"/>
      <c r="AG135" s="195"/>
      <c r="AH135" s="195"/>
      <c r="AI135" s="195"/>
      <c r="AJ135" s="195"/>
      <c r="AK135" s="195"/>
      <c r="AL135" s="195"/>
      <c r="AM135" s="195"/>
      <c r="AN135" s="195"/>
    </row>
    <row r="136" spans="1:40" ht="15.75" customHeight="1" x14ac:dyDescent="0.2">
      <c r="A136" s="195"/>
      <c r="B136" s="195"/>
      <c r="C136" s="195"/>
      <c r="D136" s="195"/>
      <c r="E136" s="195"/>
      <c r="F136" s="195"/>
      <c r="G136" s="195"/>
      <c r="H136" s="195"/>
      <c r="I136" s="195"/>
      <c r="J136" s="195"/>
      <c r="K136" s="195"/>
      <c r="L136" s="195"/>
      <c r="M136" s="195"/>
      <c r="N136" s="195"/>
      <c r="O136" s="195"/>
      <c r="P136" s="195"/>
      <c r="Q136" s="195"/>
      <c r="R136" s="195"/>
      <c r="S136" s="195"/>
      <c r="T136" s="195"/>
      <c r="U136" s="195"/>
      <c r="V136" s="195"/>
      <c r="W136" s="195"/>
      <c r="X136" s="195"/>
      <c r="Y136" s="195"/>
      <c r="Z136" s="195"/>
      <c r="AA136" s="195"/>
      <c r="AB136" s="195"/>
      <c r="AC136" s="195"/>
      <c r="AD136" s="195"/>
      <c r="AE136" s="195"/>
      <c r="AF136" s="195"/>
      <c r="AG136" s="195"/>
      <c r="AH136" s="195"/>
      <c r="AI136" s="195"/>
      <c r="AJ136" s="195"/>
      <c r="AK136" s="195"/>
      <c r="AL136" s="195"/>
      <c r="AM136" s="195"/>
      <c r="AN136" s="195"/>
    </row>
    <row r="137" spans="1:40" ht="15.75" customHeight="1" x14ac:dyDescent="0.2">
      <c r="A137" s="195"/>
      <c r="B137" s="195"/>
      <c r="C137" s="195"/>
      <c r="D137" s="195"/>
      <c r="E137" s="195"/>
      <c r="F137" s="195"/>
      <c r="G137" s="195"/>
      <c r="H137" s="195"/>
      <c r="I137" s="195"/>
      <c r="J137" s="195"/>
      <c r="K137" s="195"/>
      <c r="L137" s="195"/>
      <c r="M137" s="195"/>
      <c r="N137" s="195"/>
      <c r="O137" s="195"/>
      <c r="P137" s="195"/>
      <c r="Q137" s="195"/>
      <c r="R137" s="195"/>
      <c r="S137" s="195"/>
      <c r="T137" s="195"/>
      <c r="U137" s="195"/>
      <c r="V137" s="195"/>
      <c r="W137" s="195"/>
      <c r="X137" s="195"/>
      <c r="Y137" s="195"/>
      <c r="Z137" s="195"/>
      <c r="AA137" s="195"/>
      <c r="AB137" s="195"/>
      <c r="AC137" s="195"/>
      <c r="AD137" s="195"/>
      <c r="AE137" s="195"/>
      <c r="AF137" s="195"/>
      <c r="AG137" s="195"/>
      <c r="AH137" s="195"/>
      <c r="AI137" s="195"/>
      <c r="AJ137" s="195"/>
      <c r="AK137" s="195"/>
      <c r="AL137" s="195"/>
      <c r="AM137" s="195"/>
      <c r="AN137" s="195"/>
    </row>
    <row r="138" spans="1:40" ht="15.75" customHeight="1" x14ac:dyDescent="0.2">
      <c r="A138" s="195"/>
      <c r="B138" s="195"/>
      <c r="C138" s="195"/>
      <c r="D138" s="195"/>
      <c r="E138" s="195"/>
      <c r="F138" s="195"/>
      <c r="G138" s="195"/>
      <c r="H138" s="195"/>
      <c r="I138" s="195"/>
      <c r="J138" s="195"/>
      <c r="K138" s="195"/>
      <c r="L138" s="195"/>
      <c r="M138" s="195"/>
      <c r="N138" s="195"/>
      <c r="O138" s="195"/>
      <c r="P138" s="195"/>
      <c r="Q138" s="195"/>
      <c r="R138" s="195"/>
      <c r="S138" s="195"/>
      <c r="T138" s="195"/>
      <c r="U138" s="195"/>
      <c r="V138" s="195"/>
      <c r="W138" s="195"/>
      <c r="X138" s="195"/>
      <c r="Y138" s="195"/>
      <c r="Z138" s="195"/>
      <c r="AA138" s="195"/>
      <c r="AB138" s="195"/>
      <c r="AC138" s="195"/>
      <c r="AD138" s="195"/>
      <c r="AE138" s="195"/>
      <c r="AF138" s="195"/>
      <c r="AG138" s="195"/>
      <c r="AH138" s="195"/>
      <c r="AI138" s="195"/>
      <c r="AJ138" s="195"/>
      <c r="AK138" s="195"/>
      <c r="AL138" s="195"/>
      <c r="AM138" s="195"/>
      <c r="AN138" s="195"/>
    </row>
    <row r="139" spans="1:40" ht="15.75" customHeight="1" x14ac:dyDescent="0.2">
      <c r="A139" s="195"/>
      <c r="B139" s="195"/>
      <c r="C139" s="195"/>
      <c r="D139" s="195"/>
      <c r="E139" s="195"/>
      <c r="F139" s="195"/>
      <c r="G139" s="195"/>
      <c r="H139" s="195"/>
      <c r="I139" s="195"/>
      <c r="J139" s="195"/>
      <c r="K139" s="195"/>
      <c r="L139" s="195"/>
      <c r="M139" s="195"/>
      <c r="N139" s="195"/>
      <c r="O139" s="195"/>
      <c r="P139" s="195"/>
      <c r="Q139" s="195"/>
      <c r="R139" s="195"/>
      <c r="S139" s="195"/>
      <c r="T139" s="195"/>
      <c r="U139" s="195"/>
      <c r="V139" s="195"/>
      <c r="W139" s="195"/>
      <c r="X139" s="195"/>
      <c r="Y139" s="195"/>
      <c r="Z139" s="195"/>
      <c r="AA139" s="195"/>
      <c r="AB139" s="195"/>
      <c r="AC139" s="195"/>
      <c r="AD139" s="195"/>
      <c r="AE139" s="195"/>
      <c r="AF139" s="195"/>
      <c r="AG139" s="195"/>
      <c r="AH139" s="195"/>
      <c r="AI139" s="195"/>
      <c r="AJ139" s="195"/>
      <c r="AK139" s="195"/>
      <c r="AL139" s="195"/>
      <c r="AM139" s="195"/>
      <c r="AN139" s="195"/>
    </row>
    <row r="140" spans="1:40" ht="15.75" customHeight="1" x14ac:dyDescent="0.2">
      <c r="A140" s="195"/>
      <c r="B140" s="195"/>
      <c r="C140" s="195"/>
      <c r="D140" s="195"/>
      <c r="E140" s="195"/>
      <c r="F140" s="195"/>
      <c r="G140" s="195"/>
      <c r="H140" s="195"/>
      <c r="I140" s="195"/>
      <c r="J140" s="195"/>
      <c r="K140" s="195"/>
      <c r="L140" s="195"/>
      <c r="M140" s="195"/>
      <c r="N140" s="195"/>
      <c r="O140" s="195"/>
      <c r="P140" s="195"/>
      <c r="Q140" s="195"/>
      <c r="R140" s="195"/>
      <c r="S140" s="195"/>
      <c r="T140" s="195"/>
      <c r="U140" s="195"/>
      <c r="V140" s="195"/>
      <c r="W140" s="195"/>
      <c r="X140" s="195"/>
      <c r="Y140" s="195"/>
      <c r="Z140" s="195"/>
      <c r="AA140" s="195"/>
      <c r="AB140" s="195"/>
      <c r="AC140" s="195"/>
      <c r="AD140" s="195"/>
      <c r="AE140" s="195"/>
      <c r="AF140" s="195"/>
      <c r="AG140" s="195"/>
      <c r="AH140" s="195"/>
      <c r="AI140" s="195"/>
      <c r="AJ140" s="195"/>
      <c r="AK140" s="195"/>
      <c r="AL140" s="195"/>
      <c r="AM140" s="195"/>
      <c r="AN140" s="195"/>
    </row>
    <row r="141" spans="1:40" ht="15.75" customHeight="1" x14ac:dyDescent="0.2">
      <c r="A141" s="195"/>
      <c r="B141" s="195"/>
      <c r="C141" s="195"/>
      <c r="D141" s="195"/>
      <c r="E141" s="195"/>
      <c r="F141" s="195"/>
      <c r="G141" s="195"/>
      <c r="H141" s="195"/>
      <c r="I141" s="195"/>
      <c r="J141" s="195"/>
      <c r="K141" s="195"/>
      <c r="L141" s="195"/>
      <c r="M141" s="195"/>
      <c r="N141" s="195"/>
      <c r="O141" s="195"/>
      <c r="P141" s="195"/>
      <c r="Q141" s="195"/>
      <c r="R141" s="195"/>
      <c r="S141" s="195"/>
      <c r="T141" s="195"/>
      <c r="U141" s="195"/>
      <c r="V141" s="195"/>
      <c r="W141" s="195"/>
      <c r="X141" s="195"/>
      <c r="Y141" s="195"/>
      <c r="Z141" s="195"/>
      <c r="AA141" s="195"/>
      <c r="AB141" s="195"/>
      <c r="AC141" s="195"/>
      <c r="AD141" s="195"/>
      <c r="AE141" s="195"/>
      <c r="AF141" s="195"/>
      <c r="AG141" s="195"/>
      <c r="AH141" s="195"/>
      <c r="AI141" s="195"/>
      <c r="AJ141" s="195"/>
      <c r="AK141" s="195"/>
      <c r="AL141" s="195"/>
      <c r="AM141" s="195"/>
      <c r="AN141" s="195"/>
    </row>
    <row r="142" spans="1:40" ht="15.75" customHeight="1" x14ac:dyDescent="0.2">
      <c r="A142" s="195"/>
      <c r="B142" s="195"/>
      <c r="C142" s="195"/>
      <c r="D142" s="195"/>
      <c r="E142" s="195"/>
      <c r="F142" s="195"/>
      <c r="G142" s="195"/>
      <c r="H142" s="195"/>
      <c r="I142" s="195"/>
      <c r="J142" s="195"/>
      <c r="K142" s="195"/>
      <c r="L142" s="195"/>
      <c r="M142" s="195"/>
      <c r="N142" s="195"/>
      <c r="O142" s="195"/>
      <c r="P142" s="195"/>
      <c r="Q142" s="195"/>
      <c r="R142" s="195"/>
      <c r="S142" s="195"/>
      <c r="T142" s="195"/>
      <c r="U142" s="195"/>
      <c r="V142" s="195"/>
      <c r="W142" s="195"/>
      <c r="X142" s="195"/>
      <c r="Y142" s="195"/>
      <c r="Z142" s="195"/>
      <c r="AA142" s="195"/>
      <c r="AB142" s="195"/>
      <c r="AC142" s="195"/>
      <c r="AD142" s="195"/>
      <c r="AE142" s="195"/>
      <c r="AF142" s="195"/>
      <c r="AG142" s="195"/>
      <c r="AH142" s="195"/>
      <c r="AI142" s="195"/>
      <c r="AJ142" s="195"/>
      <c r="AK142" s="195"/>
      <c r="AL142" s="195"/>
      <c r="AM142" s="195"/>
      <c r="AN142" s="195"/>
    </row>
    <row r="143" spans="1:40" ht="15.75" customHeight="1" x14ac:dyDescent="0.2">
      <c r="A143" s="195"/>
      <c r="B143" s="195"/>
      <c r="C143" s="195"/>
      <c r="D143" s="195"/>
      <c r="E143" s="195"/>
      <c r="F143" s="195"/>
      <c r="G143" s="195"/>
      <c r="H143" s="195"/>
      <c r="I143" s="195"/>
      <c r="J143" s="195"/>
      <c r="K143" s="195"/>
      <c r="L143" s="195"/>
      <c r="M143" s="195"/>
      <c r="N143" s="195"/>
      <c r="O143" s="195"/>
      <c r="P143" s="195"/>
      <c r="Q143" s="195"/>
      <c r="R143" s="195"/>
      <c r="S143" s="195"/>
      <c r="T143" s="195"/>
      <c r="U143" s="195"/>
      <c r="V143" s="195"/>
      <c r="W143" s="195"/>
      <c r="X143" s="195"/>
      <c r="Y143" s="195"/>
      <c r="Z143" s="195"/>
      <c r="AA143" s="195"/>
      <c r="AB143" s="195"/>
      <c r="AC143" s="195"/>
      <c r="AD143" s="195"/>
      <c r="AE143" s="195"/>
      <c r="AF143" s="195"/>
      <c r="AG143" s="195"/>
      <c r="AH143" s="195"/>
      <c r="AI143" s="195"/>
      <c r="AJ143" s="195"/>
      <c r="AK143" s="195"/>
      <c r="AL143" s="195"/>
      <c r="AM143" s="195"/>
      <c r="AN143" s="195"/>
    </row>
    <row r="144" spans="1:40" ht="15.75" customHeight="1" x14ac:dyDescent="0.2">
      <c r="A144" s="195"/>
      <c r="B144" s="195"/>
      <c r="C144" s="195"/>
      <c r="D144" s="195"/>
      <c r="E144" s="195"/>
      <c r="F144" s="195"/>
      <c r="G144" s="195"/>
      <c r="H144" s="195"/>
      <c r="I144" s="195"/>
      <c r="J144" s="195"/>
      <c r="K144" s="195"/>
      <c r="L144" s="195"/>
      <c r="M144" s="195"/>
      <c r="N144" s="195"/>
      <c r="O144" s="195"/>
      <c r="P144" s="195"/>
      <c r="Q144" s="195"/>
      <c r="R144" s="195"/>
      <c r="S144" s="195"/>
      <c r="T144" s="195"/>
      <c r="U144" s="195"/>
      <c r="V144" s="195"/>
      <c r="W144" s="195"/>
      <c r="X144" s="195"/>
      <c r="Y144" s="195"/>
      <c r="Z144" s="195"/>
      <c r="AA144" s="195"/>
      <c r="AB144" s="195"/>
      <c r="AC144" s="195"/>
      <c r="AD144" s="195"/>
      <c r="AE144" s="195"/>
      <c r="AF144" s="195"/>
      <c r="AG144" s="195"/>
      <c r="AH144" s="195"/>
      <c r="AI144" s="195"/>
      <c r="AJ144" s="195"/>
      <c r="AK144" s="195"/>
      <c r="AL144" s="195"/>
      <c r="AM144" s="195"/>
      <c r="AN144" s="195"/>
    </row>
    <row r="145" spans="1:40" ht="15.75" customHeight="1" x14ac:dyDescent="0.2">
      <c r="A145" s="195"/>
      <c r="B145" s="195"/>
      <c r="C145" s="195"/>
      <c r="D145" s="195"/>
      <c r="E145" s="195"/>
      <c r="F145" s="195"/>
      <c r="G145" s="195"/>
      <c r="H145" s="195"/>
      <c r="I145" s="195"/>
      <c r="J145" s="195"/>
      <c r="K145" s="195"/>
      <c r="L145" s="195"/>
      <c r="M145" s="195"/>
      <c r="N145" s="195"/>
      <c r="O145" s="195"/>
      <c r="P145" s="195"/>
      <c r="Q145" s="195"/>
      <c r="R145" s="195"/>
      <c r="S145" s="195"/>
      <c r="T145" s="195"/>
      <c r="U145" s="195"/>
      <c r="V145" s="195"/>
      <c r="W145" s="195"/>
      <c r="X145" s="195"/>
      <c r="Y145" s="195"/>
      <c r="Z145" s="195"/>
      <c r="AA145" s="195"/>
      <c r="AB145" s="195"/>
      <c r="AC145" s="195"/>
      <c r="AD145" s="195"/>
      <c r="AE145" s="195"/>
      <c r="AF145" s="195"/>
      <c r="AG145" s="195"/>
      <c r="AH145" s="195"/>
      <c r="AI145" s="195"/>
      <c r="AJ145" s="195"/>
      <c r="AK145" s="195"/>
      <c r="AL145" s="195"/>
      <c r="AM145" s="195"/>
      <c r="AN145" s="195"/>
    </row>
    <row r="146" spans="1:40" ht="15.75" customHeight="1" x14ac:dyDescent="0.2">
      <c r="A146" s="195"/>
      <c r="B146" s="195"/>
      <c r="C146" s="195"/>
      <c r="D146" s="195"/>
      <c r="E146" s="195"/>
      <c r="F146" s="195"/>
      <c r="G146" s="195"/>
      <c r="H146" s="195"/>
      <c r="I146" s="195"/>
      <c r="J146" s="195"/>
      <c r="K146" s="195"/>
      <c r="L146" s="195"/>
      <c r="M146" s="195"/>
      <c r="N146" s="195"/>
      <c r="O146" s="195"/>
      <c r="P146" s="195"/>
      <c r="Q146" s="195"/>
      <c r="R146" s="195"/>
      <c r="S146" s="195"/>
      <c r="T146" s="195"/>
      <c r="U146" s="195"/>
      <c r="V146" s="195"/>
      <c r="W146" s="195"/>
      <c r="X146" s="195"/>
      <c r="Y146" s="195"/>
      <c r="Z146" s="195"/>
      <c r="AA146" s="195"/>
      <c r="AB146" s="195"/>
      <c r="AC146" s="195"/>
      <c r="AD146" s="195"/>
      <c r="AE146" s="195"/>
      <c r="AF146" s="195"/>
      <c r="AG146" s="195"/>
      <c r="AH146" s="195"/>
      <c r="AI146" s="195"/>
      <c r="AJ146" s="195"/>
      <c r="AK146" s="195"/>
      <c r="AL146" s="195"/>
      <c r="AM146" s="195"/>
      <c r="AN146" s="195"/>
    </row>
    <row r="147" spans="1:40" ht="15.75" customHeight="1" x14ac:dyDescent="0.2">
      <c r="A147" s="195"/>
      <c r="B147" s="195"/>
      <c r="C147" s="195"/>
      <c r="D147" s="195"/>
      <c r="E147" s="195"/>
      <c r="F147" s="195"/>
      <c r="G147" s="195"/>
      <c r="H147" s="195"/>
      <c r="I147" s="195"/>
      <c r="J147" s="195"/>
      <c r="K147" s="195"/>
      <c r="L147" s="195"/>
      <c r="M147" s="195"/>
      <c r="N147" s="195"/>
      <c r="O147" s="195"/>
      <c r="P147" s="195"/>
      <c r="Q147" s="195"/>
      <c r="R147" s="195"/>
      <c r="S147" s="195"/>
      <c r="T147" s="195"/>
      <c r="U147" s="195"/>
      <c r="V147" s="195"/>
      <c r="W147" s="195"/>
      <c r="X147" s="195"/>
      <c r="Y147" s="195"/>
      <c r="Z147" s="195"/>
      <c r="AA147" s="195"/>
      <c r="AB147" s="195"/>
      <c r="AC147" s="195"/>
      <c r="AD147" s="195"/>
      <c r="AE147" s="195"/>
      <c r="AF147" s="195"/>
      <c r="AG147" s="195"/>
      <c r="AH147" s="195"/>
      <c r="AI147" s="195"/>
      <c r="AJ147" s="195"/>
      <c r="AK147" s="195"/>
      <c r="AL147" s="195"/>
      <c r="AM147" s="195"/>
      <c r="AN147" s="195"/>
    </row>
    <row r="148" spans="1:40" ht="15.75" customHeight="1" x14ac:dyDescent="0.2">
      <c r="A148" s="195"/>
      <c r="B148" s="195"/>
      <c r="C148" s="195"/>
      <c r="D148" s="195"/>
      <c r="E148" s="195"/>
      <c r="F148" s="195"/>
      <c r="G148" s="195"/>
      <c r="H148" s="195"/>
      <c r="I148" s="195"/>
      <c r="J148" s="195"/>
      <c r="K148" s="195"/>
      <c r="L148" s="195"/>
      <c r="M148" s="195"/>
      <c r="N148" s="195"/>
      <c r="O148" s="195"/>
      <c r="P148" s="195"/>
      <c r="Q148" s="195"/>
      <c r="R148" s="195"/>
      <c r="S148" s="195"/>
      <c r="T148" s="195"/>
      <c r="U148" s="195"/>
      <c r="V148" s="195"/>
      <c r="W148" s="195"/>
      <c r="X148" s="195"/>
      <c r="Y148" s="195"/>
      <c r="Z148" s="195"/>
      <c r="AA148" s="195"/>
      <c r="AB148" s="195"/>
      <c r="AC148" s="195"/>
      <c r="AD148" s="195"/>
      <c r="AE148" s="195"/>
      <c r="AF148" s="195"/>
      <c r="AG148" s="195"/>
      <c r="AH148" s="195"/>
      <c r="AI148" s="195"/>
      <c r="AJ148" s="195"/>
      <c r="AK148" s="195"/>
      <c r="AL148" s="195"/>
      <c r="AM148" s="195"/>
      <c r="AN148" s="195"/>
    </row>
    <row r="149" spans="1:40" ht="15.75" customHeight="1" x14ac:dyDescent="0.2">
      <c r="A149" s="195"/>
      <c r="B149" s="195"/>
      <c r="C149" s="195"/>
      <c r="D149" s="195"/>
      <c r="E149" s="195"/>
      <c r="F149" s="195"/>
      <c r="G149" s="195"/>
      <c r="H149" s="195"/>
      <c r="I149" s="195"/>
      <c r="J149" s="195"/>
      <c r="K149" s="195"/>
      <c r="L149" s="195"/>
      <c r="M149" s="195"/>
      <c r="N149" s="195"/>
      <c r="O149" s="195"/>
      <c r="P149" s="195"/>
      <c r="Q149" s="195"/>
      <c r="R149" s="195"/>
      <c r="S149" s="195"/>
      <c r="T149" s="195"/>
      <c r="U149" s="195"/>
      <c r="V149" s="195"/>
      <c r="W149" s="195"/>
      <c r="X149" s="195"/>
      <c r="Y149" s="195"/>
      <c r="Z149" s="195"/>
      <c r="AA149" s="195"/>
      <c r="AB149" s="195"/>
      <c r="AC149" s="195"/>
      <c r="AD149" s="195"/>
      <c r="AE149" s="195"/>
      <c r="AF149" s="195"/>
      <c r="AG149" s="195"/>
      <c r="AH149" s="195"/>
      <c r="AI149" s="195"/>
      <c r="AJ149" s="195"/>
      <c r="AK149" s="195"/>
      <c r="AL149" s="195"/>
      <c r="AM149" s="195"/>
      <c r="AN149" s="195"/>
    </row>
    <row r="150" spans="1:40" ht="15.75" customHeight="1" x14ac:dyDescent="0.2">
      <c r="A150" s="195"/>
      <c r="B150" s="195"/>
      <c r="C150" s="195"/>
      <c r="D150" s="195"/>
      <c r="E150" s="195"/>
      <c r="F150" s="195"/>
      <c r="G150" s="195"/>
      <c r="H150" s="195"/>
      <c r="I150" s="195"/>
      <c r="J150" s="195"/>
      <c r="K150" s="195"/>
      <c r="L150" s="195"/>
      <c r="M150" s="195"/>
      <c r="N150" s="195"/>
      <c r="O150" s="195"/>
      <c r="P150" s="195"/>
      <c r="Q150" s="195"/>
      <c r="R150" s="195"/>
      <c r="S150" s="195"/>
      <c r="T150" s="195"/>
      <c r="U150" s="195"/>
      <c r="V150" s="195"/>
      <c r="W150" s="195"/>
      <c r="X150" s="195"/>
      <c r="Y150" s="195"/>
      <c r="Z150" s="195"/>
      <c r="AA150" s="195"/>
      <c r="AB150" s="195"/>
      <c r="AC150" s="195"/>
      <c r="AD150" s="195"/>
      <c r="AE150" s="195"/>
      <c r="AF150" s="195"/>
      <c r="AG150" s="195"/>
      <c r="AH150" s="195"/>
      <c r="AI150" s="195"/>
      <c r="AJ150" s="195"/>
      <c r="AK150" s="195"/>
      <c r="AL150" s="195"/>
      <c r="AM150" s="195"/>
      <c r="AN150" s="195"/>
    </row>
    <row r="151" spans="1:40" ht="15.75" customHeight="1" x14ac:dyDescent="0.2">
      <c r="A151" s="195"/>
      <c r="B151" s="195"/>
      <c r="C151" s="195"/>
      <c r="D151" s="195"/>
      <c r="E151" s="195"/>
      <c r="F151" s="195"/>
      <c r="G151" s="195"/>
      <c r="H151" s="195"/>
      <c r="I151" s="195"/>
      <c r="J151" s="195"/>
      <c r="K151" s="195"/>
      <c r="L151" s="195"/>
      <c r="M151" s="195"/>
      <c r="N151" s="195"/>
      <c r="O151" s="195"/>
      <c r="P151" s="195"/>
      <c r="Q151" s="195"/>
      <c r="R151" s="195"/>
      <c r="S151" s="195"/>
      <c r="T151" s="195"/>
      <c r="U151" s="195"/>
      <c r="V151" s="195"/>
      <c r="W151" s="195"/>
      <c r="X151" s="195"/>
      <c r="Y151" s="195"/>
      <c r="Z151" s="195"/>
      <c r="AA151" s="195"/>
      <c r="AB151" s="195"/>
      <c r="AC151" s="195"/>
      <c r="AD151" s="195"/>
      <c r="AE151" s="195"/>
      <c r="AF151" s="195"/>
      <c r="AG151" s="195"/>
      <c r="AH151" s="195"/>
      <c r="AI151" s="195"/>
      <c r="AJ151" s="195"/>
      <c r="AK151" s="195"/>
      <c r="AL151" s="195"/>
      <c r="AM151" s="195"/>
      <c r="AN151" s="195"/>
    </row>
    <row r="152" spans="1:40" ht="15.75" customHeight="1" x14ac:dyDescent="0.2">
      <c r="A152" s="195"/>
      <c r="B152" s="195"/>
      <c r="C152" s="195"/>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c r="Z152" s="195"/>
      <c r="AA152" s="195"/>
      <c r="AB152" s="195"/>
      <c r="AC152" s="195"/>
      <c r="AD152" s="195"/>
      <c r="AE152" s="195"/>
      <c r="AF152" s="195"/>
      <c r="AG152" s="195"/>
      <c r="AH152" s="195"/>
      <c r="AI152" s="195"/>
      <c r="AJ152" s="195"/>
      <c r="AK152" s="195"/>
      <c r="AL152" s="195"/>
      <c r="AM152" s="195"/>
      <c r="AN152" s="195"/>
    </row>
    <row r="153" spans="1:40" ht="15.75" customHeight="1" x14ac:dyDescent="0.2">
      <c r="A153" s="195"/>
      <c r="B153" s="195"/>
      <c r="C153" s="195"/>
      <c r="D153" s="195"/>
      <c r="E153" s="195"/>
      <c r="F153" s="195"/>
      <c r="G153" s="195"/>
      <c r="H153" s="195"/>
      <c r="I153" s="195"/>
      <c r="J153" s="195"/>
      <c r="K153" s="195"/>
      <c r="L153" s="195"/>
      <c r="M153" s="195"/>
      <c r="N153" s="195"/>
      <c r="O153" s="195"/>
      <c r="P153" s="195"/>
      <c r="Q153" s="195"/>
      <c r="R153" s="195"/>
      <c r="S153" s="195"/>
      <c r="T153" s="195"/>
      <c r="U153" s="195"/>
      <c r="V153" s="195"/>
      <c r="W153" s="195"/>
      <c r="X153" s="195"/>
      <c r="Y153" s="195"/>
      <c r="Z153" s="195"/>
      <c r="AA153" s="195"/>
      <c r="AB153" s="195"/>
      <c r="AC153" s="195"/>
      <c r="AD153" s="195"/>
      <c r="AE153" s="195"/>
      <c r="AF153" s="195"/>
      <c r="AG153" s="195"/>
      <c r="AH153" s="195"/>
      <c r="AI153" s="195"/>
      <c r="AJ153" s="195"/>
      <c r="AK153" s="195"/>
      <c r="AL153" s="195"/>
      <c r="AM153" s="195"/>
      <c r="AN153" s="195"/>
    </row>
    <row r="154" spans="1:40" ht="15.75" customHeight="1" x14ac:dyDescent="0.2">
      <c r="A154" s="195"/>
      <c r="B154" s="195"/>
      <c r="C154" s="195"/>
      <c r="D154" s="195"/>
      <c r="E154" s="195"/>
      <c r="F154" s="195"/>
      <c r="G154" s="195"/>
      <c r="H154" s="195"/>
      <c r="I154" s="195"/>
      <c r="J154" s="195"/>
      <c r="K154" s="195"/>
      <c r="L154" s="195"/>
      <c r="M154" s="195"/>
      <c r="N154" s="195"/>
      <c r="O154" s="195"/>
      <c r="P154" s="195"/>
      <c r="Q154" s="195"/>
      <c r="R154" s="195"/>
      <c r="S154" s="195"/>
      <c r="T154" s="195"/>
      <c r="U154" s="195"/>
      <c r="V154" s="195"/>
      <c r="W154" s="195"/>
      <c r="X154" s="195"/>
      <c r="Y154" s="195"/>
      <c r="Z154" s="195"/>
      <c r="AA154" s="195"/>
      <c r="AB154" s="195"/>
      <c r="AC154" s="195"/>
      <c r="AD154" s="195"/>
      <c r="AE154" s="195"/>
      <c r="AF154" s="195"/>
      <c r="AG154" s="195"/>
      <c r="AH154" s="195"/>
      <c r="AI154" s="195"/>
      <c r="AJ154" s="195"/>
      <c r="AK154" s="195"/>
      <c r="AL154" s="195"/>
      <c r="AM154" s="195"/>
      <c r="AN154" s="195"/>
    </row>
    <row r="155" spans="1:40" ht="15.75" customHeight="1" x14ac:dyDescent="0.2">
      <c r="A155" s="195"/>
      <c r="B155" s="195"/>
      <c r="C155" s="195"/>
      <c r="D155" s="195"/>
      <c r="E155" s="195"/>
      <c r="F155" s="195"/>
      <c r="G155" s="195"/>
      <c r="H155" s="195"/>
      <c r="I155" s="195"/>
      <c r="J155" s="195"/>
      <c r="K155" s="195"/>
      <c r="L155" s="195"/>
      <c r="M155" s="195"/>
      <c r="N155" s="195"/>
      <c r="O155" s="195"/>
      <c r="P155" s="195"/>
      <c r="Q155" s="195"/>
      <c r="R155" s="195"/>
      <c r="S155" s="195"/>
      <c r="T155" s="195"/>
      <c r="U155" s="195"/>
      <c r="V155" s="195"/>
      <c r="W155" s="195"/>
      <c r="X155" s="195"/>
      <c r="Y155" s="195"/>
      <c r="Z155" s="195"/>
      <c r="AA155" s="195"/>
      <c r="AB155" s="195"/>
      <c r="AC155" s="195"/>
      <c r="AD155" s="195"/>
      <c r="AE155" s="195"/>
      <c r="AF155" s="195"/>
      <c r="AG155" s="195"/>
      <c r="AH155" s="195"/>
      <c r="AI155" s="195"/>
      <c r="AJ155" s="195"/>
      <c r="AK155" s="195"/>
      <c r="AL155" s="195"/>
      <c r="AM155" s="195"/>
      <c r="AN155" s="195"/>
    </row>
    <row r="156" spans="1:40" ht="15.75" customHeight="1" x14ac:dyDescent="0.2">
      <c r="A156" s="195"/>
      <c r="B156" s="195"/>
      <c r="C156" s="195"/>
      <c r="D156" s="195"/>
      <c r="E156" s="195"/>
      <c r="F156" s="195"/>
      <c r="G156" s="195"/>
      <c r="H156" s="195"/>
      <c r="I156" s="195"/>
      <c r="J156" s="195"/>
      <c r="K156" s="195"/>
      <c r="L156" s="195"/>
      <c r="M156" s="195"/>
      <c r="N156" s="195"/>
      <c r="O156" s="195"/>
      <c r="P156" s="195"/>
      <c r="Q156" s="195"/>
      <c r="R156" s="195"/>
      <c r="S156" s="195"/>
      <c r="T156" s="195"/>
      <c r="U156" s="195"/>
      <c r="V156" s="195"/>
      <c r="W156" s="195"/>
      <c r="X156" s="195"/>
      <c r="Y156" s="195"/>
      <c r="Z156" s="195"/>
      <c r="AA156" s="195"/>
      <c r="AB156" s="195"/>
      <c r="AC156" s="195"/>
      <c r="AD156" s="195"/>
      <c r="AE156" s="195"/>
      <c r="AF156" s="195"/>
      <c r="AG156" s="195"/>
      <c r="AH156" s="195"/>
      <c r="AI156" s="195"/>
      <c r="AJ156" s="195"/>
      <c r="AK156" s="195"/>
      <c r="AL156" s="195"/>
      <c r="AM156" s="195"/>
      <c r="AN156" s="195"/>
    </row>
    <row r="157" spans="1:40" ht="15.75" customHeight="1" x14ac:dyDescent="0.2">
      <c r="A157" s="195"/>
      <c r="B157" s="195"/>
      <c r="C157" s="195"/>
      <c r="D157" s="195"/>
      <c r="E157" s="195"/>
      <c r="F157" s="195"/>
      <c r="G157" s="195"/>
      <c r="H157" s="195"/>
      <c r="I157" s="195"/>
      <c r="J157" s="195"/>
      <c r="K157" s="195"/>
      <c r="L157" s="195"/>
      <c r="M157" s="195"/>
      <c r="N157" s="195"/>
      <c r="O157" s="195"/>
      <c r="P157" s="195"/>
      <c r="Q157" s="195"/>
      <c r="R157" s="195"/>
      <c r="S157" s="195"/>
      <c r="T157" s="195"/>
      <c r="U157" s="195"/>
      <c r="V157" s="195"/>
      <c r="W157" s="195"/>
      <c r="X157" s="195"/>
      <c r="Y157" s="195"/>
      <c r="Z157" s="195"/>
      <c r="AA157" s="195"/>
      <c r="AB157" s="195"/>
      <c r="AC157" s="195"/>
      <c r="AD157" s="195"/>
      <c r="AE157" s="195"/>
      <c r="AF157" s="195"/>
      <c r="AG157" s="195"/>
      <c r="AH157" s="195"/>
      <c r="AI157" s="195"/>
      <c r="AJ157" s="195"/>
      <c r="AK157" s="195"/>
      <c r="AL157" s="195"/>
      <c r="AM157" s="195"/>
      <c r="AN157" s="195"/>
    </row>
    <row r="158" spans="1:40" ht="15.75" customHeight="1" x14ac:dyDescent="0.2">
      <c r="A158" s="195"/>
      <c r="B158" s="195"/>
      <c r="C158" s="195"/>
      <c r="D158" s="195"/>
      <c r="E158" s="195"/>
      <c r="F158" s="195"/>
      <c r="G158" s="195"/>
      <c r="H158" s="195"/>
      <c r="I158" s="195"/>
      <c r="J158" s="195"/>
      <c r="K158" s="195"/>
      <c r="L158" s="195"/>
      <c r="M158" s="195"/>
      <c r="N158" s="195"/>
      <c r="O158" s="195"/>
      <c r="P158" s="195"/>
      <c r="Q158" s="195"/>
      <c r="R158" s="195"/>
      <c r="S158" s="195"/>
      <c r="T158" s="195"/>
      <c r="U158" s="195"/>
      <c r="V158" s="195"/>
      <c r="W158" s="195"/>
      <c r="X158" s="195"/>
      <c r="Y158" s="195"/>
      <c r="Z158" s="195"/>
      <c r="AA158" s="195"/>
      <c r="AB158" s="195"/>
      <c r="AC158" s="195"/>
      <c r="AD158" s="195"/>
      <c r="AE158" s="195"/>
      <c r="AF158" s="195"/>
      <c r="AG158" s="195"/>
      <c r="AH158" s="195"/>
      <c r="AI158" s="195"/>
      <c r="AJ158" s="195"/>
      <c r="AK158" s="195"/>
      <c r="AL158" s="195"/>
      <c r="AM158" s="195"/>
      <c r="AN158" s="195"/>
    </row>
    <row r="159" spans="1:40" ht="15.75" customHeight="1" x14ac:dyDescent="0.2">
      <c r="A159" s="195"/>
      <c r="B159" s="195"/>
      <c r="C159" s="195"/>
      <c r="D159" s="195"/>
      <c r="E159" s="195"/>
      <c r="F159" s="195"/>
      <c r="G159" s="195"/>
      <c r="H159" s="195"/>
      <c r="I159" s="195"/>
      <c r="J159" s="195"/>
      <c r="K159" s="195"/>
      <c r="L159" s="195"/>
      <c r="M159" s="195"/>
      <c r="N159" s="195"/>
      <c r="O159" s="195"/>
      <c r="P159" s="195"/>
      <c r="Q159" s="195"/>
      <c r="R159" s="195"/>
      <c r="S159" s="195"/>
      <c r="T159" s="195"/>
      <c r="U159" s="195"/>
      <c r="V159" s="195"/>
      <c r="W159" s="195"/>
      <c r="X159" s="195"/>
      <c r="Y159" s="195"/>
      <c r="Z159" s="195"/>
      <c r="AA159" s="195"/>
      <c r="AB159" s="195"/>
      <c r="AC159" s="195"/>
      <c r="AD159" s="195"/>
      <c r="AE159" s="195"/>
      <c r="AF159" s="195"/>
      <c r="AG159" s="195"/>
      <c r="AH159" s="195"/>
      <c r="AI159" s="195"/>
      <c r="AJ159" s="195"/>
      <c r="AK159" s="195"/>
      <c r="AL159" s="195"/>
      <c r="AM159" s="195"/>
      <c r="AN159" s="195"/>
    </row>
    <row r="160" spans="1:40" ht="15.75" customHeight="1" x14ac:dyDescent="0.2">
      <c r="A160" s="195"/>
      <c r="B160" s="195"/>
      <c r="C160" s="195"/>
      <c r="D160" s="195"/>
      <c r="E160" s="195"/>
      <c r="F160" s="195"/>
      <c r="G160" s="195"/>
      <c r="H160" s="195"/>
      <c r="I160" s="195"/>
      <c r="J160" s="195"/>
      <c r="K160" s="195"/>
      <c r="L160" s="195"/>
      <c r="M160" s="195"/>
      <c r="N160" s="195"/>
      <c r="O160" s="195"/>
      <c r="P160" s="195"/>
      <c r="Q160" s="195"/>
      <c r="R160" s="195"/>
      <c r="S160" s="195"/>
      <c r="T160" s="195"/>
      <c r="U160" s="195"/>
      <c r="V160" s="195"/>
      <c r="W160" s="195"/>
      <c r="X160" s="195"/>
      <c r="Y160" s="195"/>
      <c r="Z160" s="195"/>
      <c r="AA160" s="195"/>
      <c r="AB160" s="195"/>
      <c r="AC160" s="195"/>
      <c r="AD160" s="195"/>
      <c r="AE160" s="195"/>
      <c r="AF160" s="195"/>
      <c r="AG160" s="195"/>
      <c r="AH160" s="195"/>
      <c r="AI160" s="195"/>
      <c r="AJ160" s="195"/>
      <c r="AK160" s="195"/>
      <c r="AL160" s="195"/>
      <c r="AM160" s="195"/>
      <c r="AN160" s="195"/>
    </row>
    <row r="161" spans="1:40" ht="15.75" customHeight="1" x14ac:dyDescent="0.2">
      <c r="A161" s="195"/>
      <c r="B161" s="195"/>
      <c r="C161" s="195"/>
      <c r="D161" s="195"/>
      <c r="E161" s="195"/>
      <c r="F161" s="195"/>
      <c r="G161" s="195"/>
      <c r="H161" s="195"/>
      <c r="I161" s="195"/>
      <c r="J161" s="195"/>
      <c r="K161" s="195"/>
      <c r="L161" s="195"/>
      <c r="M161" s="195"/>
      <c r="N161" s="195"/>
      <c r="O161" s="195"/>
      <c r="P161" s="195"/>
      <c r="Q161" s="195"/>
      <c r="R161" s="195"/>
      <c r="S161" s="195"/>
      <c r="T161" s="195"/>
      <c r="U161" s="195"/>
      <c r="V161" s="195"/>
      <c r="W161" s="195"/>
      <c r="X161" s="195"/>
      <c r="Y161" s="195"/>
      <c r="Z161" s="195"/>
      <c r="AA161" s="195"/>
      <c r="AB161" s="195"/>
      <c r="AC161" s="195"/>
      <c r="AD161" s="195"/>
      <c r="AE161" s="195"/>
      <c r="AF161" s="195"/>
      <c r="AG161" s="195"/>
      <c r="AH161" s="195"/>
      <c r="AI161" s="195"/>
      <c r="AJ161" s="195"/>
      <c r="AK161" s="195"/>
      <c r="AL161" s="195"/>
      <c r="AM161" s="195"/>
      <c r="AN161" s="195"/>
    </row>
    <row r="162" spans="1:40" ht="15.75" customHeight="1" x14ac:dyDescent="0.2">
      <c r="A162" s="195"/>
      <c r="B162" s="195"/>
      <c r="C162" s="195"/>
      <c r="D162" s="195"/>
      <c r="E162" s="195"/>
      <c r="F162" s="195"/>
      <c r="G162" s="195"/>
      <c r="H162" s="195"/>
      <c r="I162" s="195"/>
      <c r="J162" s="195"/>
      <c r="K162" s="195"/>
      <c r="L162" s="195"/>
      <c r="M162" s="195"/>
      <c r="N162" s="195"/>
      <c r="O162" s="195"/>
      <c r="P162" s="195"/>
      <c r="Q162" s="195"/>
      <c r="R162" s="195"/>
      <c r="S162" s="195"/>
      <c r="T162" s="195"/>
      <c r="U162" s="195"/>
      <c r="V162" s="195"/>
      <c r="W162" s="195"/>
      <c r="X162" s="195"/>
      <c r="Y162" s="195"/>
      <c r="Z162" s="195"/>
      <c r="AA162" s="195"/>
      <c r="AB162" s="195"/>
      <c r="AC162" s="195"/>
      <c r="AD162" s="195"/>
      <c r="AE162" s="195"/>
      <c r="AF162" s="195"/>
      <c r="AG162" s="195"/>
      <c r="AH162" s="195"/>
      <c r="AI162" s="195"/>
      <c r="AJ162" s="195"/>
      <c r="AK162" s="195"/>
      <c r="AL162" s="195"/>
      <c r="AM162" s="195"/>
      <c r="AN162" s="195"/>
    </row>
    <row r="163" spans="1:40" ht="15.75" customHeight="1" x14ac:dyDescent="0.2">
      <c r="A163" s="195"/>
      <c r="B163" s="195"/>
      <c r="C163" s="195"/>
      <c r="D163" s="195"/>
      <c r="E163" s="195"/>
      <c r="F163" s="195"/>
      <c r="G163" s="195"/>
      <c r="H163" s="195"/>
      <c r="I163" s="195"/>
      <c r="J163" s="195"/>
      <c r="K163" s="195"/>
      <c r="L163" s="195"/>
      <c r="M163" s="195"/>
      <c r="N163" s="195"/>
      <c r="O163" s="195"/>
      <c r="P163" s="195"/>
      <c r="Q163" s="195"/>
      <c r="R163" s="195"/>
      <c r="S163" s="195"/>
      <c r="T163" s="195"/>
      <c r="U163" s="195"/>
      <c r="V163" s="195"/>
      <c r="W163" s="195"/>
      <c r="X163" s="195"/>
      <c r="Y163" s="195"/>
      <c r="Z163" s="195"/>
      <c r="AA163" s="195"/>
      <c r="AB163" s="195"/>
      <c r="AC163" s="195"/>
      <c r="AD163" s="195"/>
      <c r="AE163" s="195"/>
      <c r="AF163" s="195"/>
      <c r="AG163" s="195"/>
      <c r="AH163" s="195"/>
      <c r="AI163" s="195"/>
      <c r="AJ163" s="195"/>
      <c r="AK163" s="195"/>
      <c r="AL163" s="195"/>
      <c r="AM163" s="195"/>
      <c r="AN163" s="195"/>
    </row>
    <row r="164" spans="1:40" ht="15.75" customHeight="1" x14ac:dyDescent="0.2">
      <c r="A164" s="195"/>
      <c r="B164" s="195"/>
      <c r="C164" s="195"/>
      <c r="D164" s="195"/>
      <c r="E164" s="195"/>
      <c r="F164" s="195"/>
      <c r="G164" s="195"/>
      <c r="H164" s="195"/>
      <c r="I164" s="195"/>
      <c r="J164" s="195"/>
      <c r="K164" s="195"/>
      <c r="L164" s="195"/>
      <c r="M164" s="195"/>
      <c r="N164" s="195"/>
      <c r="O164" s="195"/>
      <c r="P164" s="195"/>
      <c r="Q164" s="195"/>
      <c r="R164" s="195"/>
      <c r="S164" s="195"/>
      <c r="T164" s="195"/>
      <c r="U164" s="195"/>
      <c r="V164" s="195"/>
      <c r="W164" s="195"/>
      <c r="X164" s="195"/>
      <c r="Y164" s="195"/>
      <c r="Z164" s="195"/>
      <c r="AA164" s="195"/>
      <c r="AB164" s="195"/>
      <c r="AC164" s="195"/>
      <c r="AD164" s="195"/>
      <c r="AE164" s="195"/>
      <c r="AF164" s="195"/>
      <c r="AG164" s="195"/>
      <c r="AH164" s="195"/>
      <c r="AI164" s="195"/>
      <c r="AJ164" s="195"/>
      <c r="AK164" s="195"/>
      <c r="AL164" s="195"/>
      <c r="AM164" s="195"/>
      <c r="AN164" s="195"/>
    </row>
    <row r="165" spans="1:40" ht="15.75" customHeight="1" x14ac:dyDescent="0.2">
      <c r="A165" s="195"/>
      <c r="B165" s="195"/>
      <c r="C165" s="195"/>
      <c r="D165" s="195"/>
      <c r="E165" s="195"/>
      <c r="F165" s="195"/>
      <c r="G165" s="195"/>
      <c r="H165" s="195"/>
      <c r="I165" s="195"/>
      <c r="J165" s="195"/>
      <c r="K165" s="195"/>
      <c r="L165" s="195"/>
      <c r="M165" s="195"/>
      <c r="N165" s="195"/>
      <c r="O165" s="195"/>
      <c r="P165" s="195"/>
      <c r="Q165" s="195"/>
      <c r="R165" s="195"/>
      <c r="S165" s="195"/>
      <c r="T165" s="195"/>
      <c r="U165" s="195"/>
      <c r="V165" s="195"/>
      <c r="W165" s="195"/>
      <c r="X165" s="195"/>
      <c r="Y165" s="195"/>
      <c r="Z165" s="195"/>
      <c r="AA165" s="195"/>
      <c r="AB165" s="195"/>
      <c r="AC165" s="195"/>
      <c r="AD165" s="195"/>
      <c r="AE165" s="195"/>
      <c r="AF165" s="195"/>
      <c r="AG165" s="195"/>
      <c r="AH165" s="195"/>
      <c r="AI165" s="195"/>
      <c r="AJ165" s="195"/>
      <c r="AK165" s="195"/>
      <c r="AL165" s="195"/>
      <c r="AM165" s="195"/>
      <c r="AN165" s="195"/>
    </row>
    <row r="166" spans="1:40" ht="15.75" customHeight="1" x14ac:dyDescent="0.2">
      <c r="A166" s="195"/>
      <c r="B166" s="195"/>
      <c r="C166" s="195"/>
      <c r="D166" s="195"/>
      <c r="E166" s="195"/>
      <c r="F166" s="195"/>
      <c r="G166" s="195"/>
      <c r="H166" s="195"/>
      <c r="I166" s="195"/>
      <c r="J166" s="195"/>
      <c r="K166" s="195"/>
      <c r="L166" s="195"/>
      <c r="M166" s="195"/>
      <c r="N166" s="195"/>
      <c r="O166" s="195"/>
      <c r="P166" s="195"/>
      <c r="Q166" s="195"/>
      <c r="R166" s="195"/>
      <c r="S166" s="195"/>
      <c r="T166" s="195"/>
      <c r="U166" s="195"/>
      <c r="V166" s="195"/>
      <c r="W166" s="195"/>
      <c r="X166" s="195"/>
      <c r="Y166" s="195"/>
      <c r="Z166" s="195"/>
      <c r="AA166" s="195"/>
      <c r="AB166" s="195"/>
      <c r="AC166" s="195"/>
      <c r="AD166" s="195"/>
      <c r="AE166" s="195"/>
      <c r="AF166" s="195"/>
      <c r="AG166" s="195"/>
      <c r="AH166" s="195"/>
      <c r="AI166" s="195"/>
      <c r="AJ166" s="195"/>
      <c r="AK166" s="195"/>
      <c r="AL166" s="195"/>
      <c r="AM166" s="195"/>
      <c r="AN166" s="195"/>
    </row>
    <row r="167" spans="1:40" ht="15.75" customHeight="1" x14ac:dyDescent="0.2">
      <c r="A167" s="195"/>
      <c r="B167" s="195"/>
      <c r="C167" s="195"/>
      <c r="D167" s="195"/>
      <c r="E167" s="195"/>
      <c r="F167" s="195"/>
      <c r="G167" s="195"/>
      <c r="H167" s="195"/>
      <c r="I167" s="195"/>
      <c r="J167" s="195"/>
      <c r="K167" s="195"/>
      <c r="L167" s="195"/>
      <c r="M167" s="195"/>
      <c r="N167" s="195"/>
      <c r="O167" s="195"/>
      <c r="P167" s="195"/>
      <c r="Q167" s="195"/>
      <c r="R167" s="195"/>
      <c r="S167" s="195"/>
      <c r="T167" s="195"/>
      <c r="U167" s="195"/>
      <c r="V167" s="195"/>
      <c r="W167" s="195"/>
      <c r="X167" s="195"/>
      <c r="Y167" s="195"/>
      <c r="Z167" s="195"/>
      <c r="AA167" s="195"/>
      <c r="AB167" s="195"/>
      <c r="AC167" s="195"/>
      <c r="AD167" s="195"/>
      <c r="AE167" s="195"/>
      <c r="AF167" s="195"/>
      <c r="AG167" s="195"/>
      <c r="AH167" s="195"/>
      <c r="AI167" s="195"/>
      <c r="AJ167" s="195"/>
      <c r="AK167" s="195"/>
      <c r="AL167" s="195"/>
      <c r="AM167" s="195"/>
      <c r="AN167" s="195"/>
    </row>
    <row r="168" spans="1:40" ht="15.75" customHeight="1" x14ac:dyDescent="0.2">
      <c r="A168" s="195"/>
      <c r="B168" s="195"/>
      <c r="C168" s="195"/>
      <c r="D168" s="195"/>
      <c r="E168" s="195"/>
      <c r="F168" s="195"/>
      <c r="G168" s="195"/>
      <c r="H168" s="195"/>
      <c r="I168" s="195"/>
      <c r="J168" s="195"/>
      <c r="K168" s="195"/>
      <c r="L168" s="195"/>
      <c r="M168" s="195"/>
      <c r="N168" s="195"/>
      <c r="O168" s="195"/>
      <c r="P168" s="195"/>
      <c r="Q168" s="195"/>
      <c r="R168" s="195"/>
      <c r="S168" s="195"/>
      <c r="T168" s="195"/>
      <c r="U168" s="195"/>
      <c r="V168" s="195"/>
      <c r="W168" s="195"/>
      <c r="X168" s="195"/>
      <c r="Y168" s="195"/>
      <c r="Z168" s="195"/>
      <c r="AA168" s="195"/>
      <c r="AB168" s="195"/>
      <c r="AC168" s="195"/>
      <c r="AD168" s="195"/>
      <c r="AE168" s="195"/>
      <c r="AF168" s="195"/>
      <c r="AG168" s="195"/>
      <c r="AH168" s="195"/>
      <c r="AI168" s="195"/>
      <c r="AJ168" s="195"/>
      <c r="AK168" s="195"/>
      <c r="AL168" s="195"/>
      <c r="AM168" s="195"/>
      <c r="AN168" s="195"/>
    </row>
    <row r="169" spans="1:40" ht="15.75" customHeight="1" x14ac:dyDescent="0.2">
      <c r="A169" s="195"/>
      <c r="B169" s="195"/>
      <c r="C169" s="195"/>
      <c r="D169" s="195"/>
      <c r="E169" s="195"/>
      <c r="F169" s="195"/>
      <c r="G169" s="195"/>
      <c r="H169" s="195"/>
      <c r="I169" s="195"/>
      <c r="J169" s="195"/>
      <c r="K169" s="195"/>
      <c r="L169" s="195"/>
      <c r="M169" s="195"/>
      <c r="N169" s="195"/>
      <c r="O169" s="195"/>
      <c r="P169" s="195"/>
      <c r="Q169" s="195"/>
      <c r="R169" s="195"/>
      <c r="S169" s="195"/>
      <c r="T169" s="195"/>
      <c r="U169" s="195"/>
      <c r="V169" s="195"/>
      <c r="W169" s="195"/>
      <c r="X169" s="195"/>
      <c r="Y169" s="195"/>
      <c r="Z169" s="195"/>
      <c r="AA169" s="195"/>
      <c r="AB169" s="195"/>
      <c r="AC169" s="195"/>
      <c r="AD169" s="195"/>
      <c r="AE169" s="195"/>
      <c r="AF169" s="195"/>
      <c r="AG169" s="195"/>
      <c r="AH169" s="195"/>
      <c r="AI169" s="195"/>
      <c r="AJ169" s="195"/>
      <c r="AK169" s="195"/>
      <c r="AL169" s="195"/>
      <c r="AM169" s="195"/>
      <c r="AN169" s="195"/>
    </row>
    <row r="170" spans="1:40" ht="15.75" customHeight="1" x14ac:dyDescent="0.2">
      <c r="A170" s="195"/>
      <c r="B170" s="195"/>
      <c r="C170" s="195"/>
      <c r="D170" s="195"/>
      <c r="E170" s="195"/>
      <c r="F170" s="195"/>
      <c r="G170" s="195"/>
      <c r="H170" s="195"/>
      <c r="I170" s="195"/>
      <c r="J170" s="195"/>
      <c r="K170" s="195"/>
      <c r="L170" s="195"/>
      <c r="M170" s="195"/>
      <c r="N170" s="195"/>
      <c r="O170" s="195"/>
      <c r="P170" s="195"/>
      <c r="Q170" s="195"/>
      <c r="R170" s="195"/>
      <c r="S170" s="195"/>
      <c r="T170" s="195"/>
      <c r="U170" s="195"/>
      <c r="V170" s="195"/>
      <c r="W170" s="195"/>
      <c r="X170" s="195"/>
      <c r="Y170" s="195"/>
      <c r="Z170" s="195"/>
      <c r="AA170" s="195"/>
      <c r="AB170" s="195"/>
      <c r="AC170" s="195"/>
      <c r="AD170" s="195"/>
      <c r="AE170" s="195"/>
      <c r="AF170" s="195"/>
      <c r="AG170" s="195"/>
      <c r="AH170" s="195"/>
      <c r="AI170" s="195"/>
      <c r="AJ170" s="195"/>
      <c r="AK170" s="195"/>
      <c r="AL170" s="195"/>
      <c r="AM170" s="195"/>
      <c r="AN170" s="195"/>
    </row>
    <row r="171" spans="1:40" ht="15.75" customHeight="1" x14ac:dyDescent="0.2">
      <c r="A171" s="195"/>
      <c r="B171" s="195"/>
      <c r="C171" s="195"/>
      <c r="D171" s="195"/>
      <c r="E171" s="195"/>
      <c r="F171" s="195"/>
      <c r="G171" s="195"/>
      <c r="H171" s="195"/>
      <c r="I171" s="195"/>
      <c r="J171" s="195"/>
      <c r="K171" s="195"/>
      <c r="L171" s="195"/>
      <c r="M171" s="195"/>
      <c r="N171" s="195"/>
      <c r="O171" s="195"/>
      <c r="P171" s="195"/>
      <c r="Q171" s="195"/>
      <c r="R171" s="195"/>
      <c r="S171" s="195"/>
      <c r="T171" s="195"/>
      <c r="U171" s="195"/>
      <c r="V171" s="195"/>
      <c r="W171" s="195"/>
      <c r="X171" s="195"/>
      <c r="Y171" s="195"/>
      <c r="Z171" s="195"/>
      <c r="AA171" s="195"/>
      <c r="AB171" s="195"/>
      <c r="AC171" s="195"/>
      <c r="AD171" s="195"/>
      <c r="AE171" s="195"/>
      <c r="AF171" s="195"/>
      <c r="AG171" s="195"/>
      <c r="AH171" s="195"/>
      <c r="AI171" s="195"/>
      <c r="AJ171" s="195"/>
      <c r="AK171" s="195"/>
      <c r="AL171" s="195"/>
      <c r="AM171" s="195"/>
      <c r="AN171" s="195"/>
    </row>
    <row r="172" spans="1:40" ht="15.75" customHeight="1" x14ac:dyDescent="0.2">
      <c r="A172" s="195"/>
      <c r="B172" s="195"/>
      <c r="C172" s="195"/>
      <c r="D172" s="195"/>
      <c r="E172" s="195"/>
      <c r="F172" s="195"/>
      <c r="G172" s="195"/>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row>
    <row r="173" spans="1:40" ht="15.75" customHeight="1" x14ac:dyDescent="0.2">
      <c r="A173" s="195"/>
      <c r="B173" s="195"/>
      <c r="C173" s="195"/>
      <c r="D173" s="195"/>
      <c r="E173" s="195"/>
      <c r="F173" s="195"/>
      <c r="G173" s="195"/>
      <c r="H173" s="195"/>
      <c r="I173" s="195"/>
      <c r="J173" s="195"/>
      <c r="K173" s="195"/>
      <c r="L173" s="195"/>
      <c r="M173" s="195"/>
      <c r="N173" s="195"/>
      <c r="O173" s="195"/>
      <c r="P173" s="195"/>
      <c r="Q173" s="195"/>
      <c r="R173" s="195"/>
      <c r="S173" s="195"/>
      <c r="T173" s="195"/>
      <c r="U173" s="195"/>
      <c r="V173" s="195"/>
      <c r="W173" s="195"/>
      <c r="X173" s="195"/>
      <c r="Y173" s="195"/>
      <c r="Z173" s="195"/>
      <c r="AA173" s="195"/>
      <c r="AB173" s="195"/>
      <c r="AC173" s="195"/>
      <c r="AD173" s="195"/>
      <c r="AE173" s="195"/>
      <c r="AF173" s="195"/>
      <c r="AG173" s="195"/>
      <c r="AH173" s="195"/>
      <c r="AI173" s="195"/>
      <c r="AJ173" s="195"/>
      <c r="AK173" s="195"/>
      <c r="AL173" s="195"/>
      <c r="AM173" s="195"/>
      <c r="AN173" s="195"/>
    </row>
    <row r="174" spans="1:40" ht="15.75" customHeight="1" x14ac:dyDescent="0.2">
      <c r="A174" s="195"/>
      <c r="B174" s="195"/>
      <c r="C174" s="195"/>
      <c r="D174" s="195"/>
      <c r="E174" s="195"/>
      <c r="F174" s="195"/>
      <c r="G174" s="195"/>
      <c r="H174" s="195"/>
      <c r="I174" s="195"/>
      <c r="J174" s="195"/>
      <c r="K174" s="195"/>
      <c r="L174" s="195"/>
      <c r="M174" s="195"/>
      <c r="N174" s="195"/>
      <c r="O174" s="195"/>
      <c r="P174" s="195"/>
      <c r="Q174" s="195"/>
      <c r="R174" s="195"/>
      <c r="S174" s="195"/>
      <c r="T174" s="195"/>
      <c r="U174" s="195"/>
      <c r="V174" s="195"/>
      <c r="W174" s="195"/>
      <c r="X174" s="195"/>
      <c r="Y174" s="195"/>
      <c r="Z174" s="195"/>
      <c r="AA174" s="195"/>
      <c r="AB174" s="195"/>
      <c r="AC174" s="195"/>
      <c r="AD174" s="195"/>
      <c r="AE174" s="195"/>
      <c r="AF174" s="195"/>
      <c r="AG174" s="195"/>
      <c r="AH174" s="195"/>
      <c r="AI174" s="195"/>
      <c r="AJ174" s="195"/>
      <c r="AK174" s="195"/>
      <c r="AL174" s="195"/>
      <c r="AM174" s="195"/>
      <c r="AN174" s="195"/>
    </row>
    <row r="175" spans="1:40" ht="15.75" customHeight="1" x14ac:dyDescent="0.2">
      <c r="A175" s="195"/>
      <c r="B175" s="195"/>
      <c r="C175" s="195"/>
      <c r="D175" s="195"/>
      <c r="E175" s="195"/>
      <c r="F175" s="195"/>
      <c r="G175" s="195"/>
      <c r="H175" s="195"/>
      <c r="I175" s="195"/>
      <c r="J175" s="195"/>
      <c r="K175" s="195"/>
      <c r="L175" s="195"/>
      <c r="M175" s="195"/>
      <c r="N175" s="195"/>
      <c r="O175" s="195"/>
      <c r="P175" s="195"/>
      <c r="Q175" s="195"/>
      <c r="R175" s="195"/>
      <c r="S175" s="195"/>
      <c r="T175" s="195"/>
      <c r="U175" s="195"/>
      <c r="V175" s="195"/>
      <c r="W175" s="195"/>
      <c r="X175" s="195"/>
      <c r="Y175" s="195"/>
      <c r="Z175" s="195"/>
      <c r="AA175" s="195"/>
      <c r="AB175" s="195"/>
      <c r="AC175" s="195"/>
      <c r="AD175" s="195"/>
      <c r="AE175" s="195"/>
      <c r="AF175" s="195"/>
      <c r="AG175" s="195"/>
      <c r="AH175" s="195"/>
      <c r="AI175" s="195"/>
      <c r="AJ175" s="195"/>
      <c r="AK175" s="195"/>
      <c r="AL175" s="195"/>
      <c r="AM175" s="195"/>
      <c r="AN175" s="195"/>
    </row>
    <row r="176" spans="1:40" ht="15.75" customHeight="1" x14ac:dyDescent="0.2">
      <c r="A176" s="195"/>
      <c r="B176" s="195"/>
      <c r="C176" s="195"/>
      <c r="D176" s="195"/>
      <c r="E176" s="195"/>
      <c r="F176" s="195"/>
      <c r="G176" s="195"/>
      <c r="H176" s="195"/>
      <c r="I176" s="195"/>
      <c r="J176" s="195"/>
      <c r="K176" s="195"/>
      <c r="L176" s="195"/>
      <c r="M176" s="195"/>
      <c r="N176" s="195"/>
      <c r="O176" s="195"/>
      <c r="P176" s="195"/>
      <c r="Q176" s="195"/>
      <c r="R176" s="195"/>
      <c r="S176" s="195"/>
      <c r="T176" s="195"/>
      <c r="U176" s="195"/>
      <c r="V176" s="195"/>
      <c r="W176" s="195"/>
      <c r="X176" s="195"/>
      <c r="Y176" s="195"/>
      <c r="Z176" s="195"/>
      <c r="AA176" s="195"/>
      <c r="AB176" s="195"/>
      <c r="AC176" s="195"/>
      <c r="AD176" s="195"/>
      <c r="AE176" s="195"/>
      <c r="AF176" s="195"/>
      <c r="AG176" s="195"/>
      <c r="AH176" s="195"/>
      <c r="AI176" s="195"/>
      <c r="AJ176" s="195"/>
      <c r="AK176" s="195"/>
      <c r="AL176" s="195"/>
      <c r="AM176" s="195"/>
      <c r="AN176" s="195"/>
    </row>
    <row r="177" spans="1:40" ht="15.75" customHeight="1" x14ac:dyDescent="0.2">
      <c r="A177" s="195"/>
      <c r="B177" s="195"/>
      <c r="C177" s="195"/>
      <c r="D177" s="195"/>
      <c r="E177" s="195"/>
      <c r="F177" s="195"/>
      <c r="G177" s="195"/>
      <c r="H177" s="195"/>
      <c r="I177" s="195"/>
      <c r="J177" s="195"/>
      <c r="K177" s="195"/>
      <c r="L177" s="195"/>
      <c r="M177" s="195"/>
      <c r="N177" s="195"/>
      <c r="O177" s="195"/>
      <c r="P177" s="195"/>
      <c r="Q177" s="195"/>
      <c r="R177" s="195"/>
      <c r="S177" s="195"/>
      <c r="T177" s="195"/>
      <c r="U177" s="195"/>
      <c r="V177" s="195"/>
      <c r="W177" s="195"/>
      <c r="X177" s="195"/>
      <c r="Y177" s="195"/>
      <c r="Z177" s="195"/>
      <c r="AA177" s="195"/>
      <c r="AB177" s="195"/>
      <c r="AC177" s="195"/>
      <c r="AD177" s="195"/>
      <c r="AE177" s="195"/>
      <c r="AF177" s="195"/>
      <c r="AG177" s="195"/>
      <c r="AH177" s="195"/>
      <c r="AI177" s="195"/>
      <c r="AJ177" s="195"/>
      <c r="AK177" s="195"/>
      <c r="AL177" s="195"/>
      <c r="AM177" s="195"/>
      <c r="AN177" s="195"/>
    </row>
    <row r="178" spans="1:40" ht="15.75" customHeight="1" x14ac:dyDescent="0.2">
      <c r="A178" s="195"/>
      <c r="B178" s="195"/>
      <c r="C178" s="195"/>
      <c r="D178" s="195"/>
      <c r="E178" s="195"/>
      <c r="F178" s="195"/>
      <c r="G178" s="195"/>
      <c r="H178" s="195"/>
      <c r="I178" s="195"/>
      <c r="J178" s="195"/>
      <c r="K178" s="195"/>
      <c r="L178" s="195"/>
      <c r="M178" s="195"/>
      <c r="N178" s="195"/>
      <c r="O178" s="195"/>
      <c r="P178" s="195"/>
      <c r="Q178" s="195"/>
      <c r="R178" s="195"/>
      <c r="S178" s="195"/>
      <c r="T178" s="195"/>
      <c r="U178" s="195"/>
      <c r="V178" s="195"/>
      <c r="W178" s="195"/>
      <c r="X178" s="195"/>
      <c r="Y178" s="195"/>
      <c r="Z178" s="195"/>
      <c r="AA178" s="195"/>
      <c r="AB178" s="195"/>
      <c r="AC178" s="195"/>
      <c r="AD178" s="195"/>
      <c r="AE178" s="195"/>
      <c r="AF178" s="195"/>
      <c r="AG178" s="195"/>
      <c r="AH178" s="195"/>
      <c r="AI178" s="195"/>
      <c r="AJ178" s="195"/>
      <c r="AK178" s="195"/>
      <c r="AL178" s="195"/>
      <c r="AM178" s="195"/>
      <c r="AN178" s="195"/>
    </row>
    <row r="179" spans="1:40" ht="15.75" customHeight="1" x14ac:dyDescent="0.2">
      <c r="A179" s="195"/>
      <c r="B179" s="195"/>
      <c r="C179" s="195"/>
      <c r="D179" s="195"/>
      <c r="E179" s="195"/>
      <c r="F179" s="195"/>
      <c r="G179" s="195"/>
      <c r="H179" s="195"/>
      <c r="I179" s="195"/>
      <c r="J179" s="195"/>
      <c r="K179" s="195"/>
      <c r="L179" s="195"/>
      <c r="M179" s="195"/>
      <c r="N179" s="195"/>
      <c r="O179" s="195"/>
      <c r="P179" s="195"/>
      <c r="Q179" s="195"/>
      <c r="R179" s="195"/>
      <c r="S179" s="195"/>
      <c r="T179" s="195"/>
      <c r="U179" s="195"/>
      <c r="V179" s="195"/>
      <c r="W179" s="195"/>
      <c r="X179" s="195"/>
      <c r="Y179" s="195"/>
      <c r="Z179" s="195"/>
      <c r="AA179" s="195"/>
      <c r="AB179" s="195"/>
      <c r="AC179" s="195"/>
      <c r="AD179" s="195"/>
      <c r="AE179" s="195"/>
      <c r="AF179" s="195"/>
      <c r="AG179" s="195"/>
      <c r="AH179" s="195"/>
      <c r="AI179" s="195"/>
      <c r="AJ179" s="195"/>
      <c r="AK179" s="195"/>
      <c r="AL179" s="195"/>
      <c r="AM179" s="195"/>
      <c r="AN179" s="195"/>
    </row>
    <row r="180" spans="1:40" ht="15.75" customHeight="1" x14ac:dyDescent="0.2">
      <c r="A180" s="195"/>
      <c r="B180" s="195"/>
      <c r="C180" s="195"/>
      <c r="D180" s="195"/>
      <c r="E180" s="195"/>
      <c r="F180" s="195"/>
      <c r="G180" s="195"/>
      <c r="H180" s="195"/>
      <c r="I180" s="195"/>
      <c r="J180" s="195"/>
      <c r="K180" s="195"/>
      <c r="L180" s="195"/>
      <c r="M180" s="195"/>
      <c r="N180" s="195"/>
      <c r="O180" s="195"/>
      <c r="P180" s="195"/>
      <c r="Q180" s="195"/>
      <c r="R180" s="195"/>
      <c r="S180" s="195"/>
      <c r="T180" s="195"/>
      <c r="U180" s="195"/>
      <c r="V180" s="195"/>
      <c r="W180" s="195"/>
      <c r="X180" s="195"/>
      <c r="Y180" s="195"/>
      <c r="Z180" s="195"/>
      <c r="AA180" s="195"/>
      <c r="AB180" s="195"/>
      <c r="AC180" s="195"/>
      <c r="AD180" s="195"/>
      <c r="AE180" s="195"/>
      <c r="AF180" s="195"/>
      <c r="AG180" s="195"/>
      <c r="AH180" s="195"/>
      <c r="AI180" s="195"/>
      <c r="AJ180" s="195"/>
      <c r="AK180" s="195"/>
      <c r="AL180" s="195"/>
      <c r="AM180" s="195"/>
      <c r="AN180" s="195"/>
    </row>
    <row r="181" spans="1:40" ht="15.75" customHeight="1" x14ac:dyDescent="0.2">
      <c r="A181" s="195"/>
      <c r="B181" s="195"/>
      <c r="C181" s="195"/>
      <c r="D181" s="195"/>
      <c r="E181" s="195"/>
      <c r="F181" s="195"/>
      <c r="G181" s="195"/>
      <c r="H181" s="195"/>
      <c r="I181" s="195"/>
      <c r="J181" s="195"/>
      <c r="K181" s="195"/>
      <c r="L181" s="195"/>
      <c r="M181" s="195"/>
      <c r="N181" s="195"/>
      <c r="O181" s="195"/>
      <c r="P181" s="195"/>
      <c r="Q181" s="195"/>
      <c r="R181" s="195"/>
      <c r="S181" s="195"/>
      <c r="T181" s="195"/>
      <c r="U181" s="195"/>
      <c r="V181" s="195"/>
      <c r="W181" s="195"/>
      <c r="X181" s="195"/>
      <c r="Y181" s="195"/>
      <c r="Z181" s="195"/>
      <c r="AA181" s="195"/>
      <c r="AB181" s="195"/>
      <c r="AC181" s="195"/>
      <c r="AD181" s="195"/>
      <c r="AE181" s="195"/>
      <c r="AF181" s="195"/>
      <c r="AG181" s="195"/>
      <c r="AH181" s="195"/>
      <c r="AI181" s="195"/>
      <c r="AJ181" s="195"/>
      <c r="AK181" s="195"/>
      <c r="AL181" s="195"/>
      <c r="AM181" s="195"/>
      <c r="AN181" s="195"/>
    </row>
    <row r="182" spans="1:40" ht="15.75" customHeight="1" x14ac:dyDescent="0.2">
      <c r="A182" s="195"/>
      <c r="B182" s="195"/>
      <c r="C182" s="195"/>
      <c r="D182" s="195"/>
      <c r="E182" s="195"/>
      <c r="F182" s="195"/>
      <c r="G182" s="195"/>
      <c r="H182" s="195"/>
      <c r="I182" s="195"/>
      <c r="J182" s="195"/>
      <c r="K182" s="195"/>
      <c r="L182" s="195"/>
      <c r="M182" s="195"/>
      <c r="N182" s="195"/>
      <c r="O182" s="195"/>
      <c r="P182" s="195"/>
      <c r="Q182" s="195"/>
      <c r="R182" s="195"/>
      <c r="S182" s="195"/>
      <c r="T182" s="195"/>
      <c r="U182" s="195"/>
      <c r="V182" s="195"/>
      <c r="W182" s="195"/>
      <c r="X182" s="195"/>
      <c r="Y182" s="195"/>
      <c r="Z182" s="195"/>
      <c r="AA182" s="195"/>
      <c r="AB182" s="195"/>
      <c r="AC182" s="195"/>
      <c r="AD182" s="195"/>
      <c r="AE182" s="195"/>
      <c r="AF182" s="195"/>
      <c r="AG182" s="195"/>
      <c r="AH182" s="195"/>
      <c r="AI182" s="195"/>
      <c r="AJ182" s="195"/>
      <c r="AK182" s="195"/>
      <c r="AL182" s="195"/>
      <c r="AM182" s="195"/>
      <c r="AN182" s="195"/>
    </row>
    <row r="183" spans="1:40" ht="15.75" customHeight="1" x14ac:dyDescent="0.2">
      <c r="A183" s="195"/>
      <c r="B183" s="195"/>
      <c r="C183" s="195"/>
      <c r="D183" s="195"/>
      <c r="E183" s="195"/>
      <c r="F183" s="195"/>
      <c r="G183" s="195"/>
      <c r="H183" s="195"/>
      <c r="I183" s="195"/>
      <c r="J183" s="195"/>
      <c r="K183" s="195"/>
      <c r="L183" s="195"/>
      <c r="M183" s="195"/>
      <c r="N183" s="195"/>
      <c r="O183" s="195"/>
      <c r="P183" s="195"/>
      <c r="Q183" s="195"/>
      <c r="R183" s="195"/>
      <c r="S183" s="195"/>
      <c r="T183" s="195"/>
      <c r="U183" s="195"/>
      <c r="V183" s="195"/>
      <c r="W183" s="195"/>
      <c r="X183" s="195"/>
      <c r="Y183" s="195"/>
      <c r="Z183" s="195"/>
      <c r="AA183" s="195"/>
      <c r="AB183" s="195"/>
      <c r="AC183" s="195"/>
      <c r="AD183" s="195"/>
      <c r="AE183" s="195"/>
      <c r="AF183" s="195"/>
      <c r="AG183" s="195"/>
      <c r="AH183" s="195"/>
      <c r="AI183" s="195"/>
      <c r="AJ183" s="195"/>
      <c r="AK183" s="195"/>
      <c r="AL183" s="195"/>
      <c r="AM183" s="195"/>
      <c r="AN183" s="195"/>
    </row>
    <row r="184" spans="1:40" ht="15.75" customHeight="1" x14ac:dyDescent="0.2">
      <c r="A184" s="195"/>
      <c r="B184" s="195"/>
      <c r="C184" s="195"/>
      <c r="D184" s="195"/>
      <c r="E184" s="195"/>
      <c r="F184" s="195"/>
      <c r="G184" s="195"/>
      <c r="H184" s="195"/>
      <c r="I184" s="195"/>
      <c r="J184" s="195"/>
      <c r="K184" s="195"/>
      <c r="L184" s="195"/>
      <c r="M184" s="195"/>
      <c r="N184" s="195"/>
      <c r="O184" s="195"/>
      <c r="P184" s="195"/>
      <c r="Q184" s="195"/>
      <c r="R184" s="195"/>
      <c r="S184" s="195"/>
      <c r="T184" s="195"/>
      <c r="U184" s="195"/>
      <c r="V184" s="195"/>
      <c r="W184" s="195"/>
      <c r="X184" s="195"/>
      <c r="Y184" s="195"/>
      <c r="Z184" s="195"/>
      <c r="AA184" s="195"/>
      <c r="AB184" s="195"/>
      <c r="AC184" s="195"/>
      <c r="AD184" s="195"/>
      <c r="AE184" s="195"/>
      <c r="AF184" s="195"/>
      <c r="AG184" s="195"/>
      <c r="AH184" s="195"/>
      <c r="AI184" s="195"/>
      <c r="AJ184" s="195"/>
      <c r="AK184" s="195"/>
      <c r="AL184" s="195"/>
      <c r="AM184" s="195"/>
      <c r="AN184" s="195"/>
    </row>
    <row r="185" spans="1:40" ht="15.75" customHeight="1" x14ac:dyDescent="0.2">
      <c r="A185" s="195"/>
      <c r="B185" s="195"/>
      <c r="C185" s="195"/>
      <c r="D185" s="195"/>
      <c r="E185" s="195"/>
      <c r="F185" s="195"/>
      <c r="G185" s="195"/>
      <c r="H185" s="195"/>
      <c r="I185" s="195"/>
      <c r="J185" s="195"/>
      <c r="K185" s="195"/>
      <c r="L185" s="195"/>
      <c r="M185" s="195"/>
      <c r="N185" s="195"/>
      <c r="O185" s="195"/>
      <c r="P185" s="195"/>
      <c r="Q185" s="195"/>
      <c r="R185" s="195"/>
      <c r="S185" s="195"/>
      <c r="T185" s="195"/>
      <c r="U185" s="195"/>
      <c r="V185" s="195"/>
      <c r="W185" s="195"/>
      <c r="X185" s="195"/>
      <c r="Y185" s="195"/>
      <c r="Z185" s="195"/>
      <c r="AA185" s="195"/>
      <c r="AB185" s="195"/>
      <c r="AC185" s="195"/>
      <c r="AD185" s="195"/>
      <c r="AE185" s="195"/>
      <c r="AF185" s="195"/>
      <c r="AG185" s="195"/>
      <c r="AH185" s="195"/>
      <c r="AI185" s="195"/>
      <c r="AJ185" s="195"/>
      <c r="AK185" s="195"/>
      <c r="AL185" s="195"/>
      <c r="AM185" s="195"/>
      <c r="AN185" s="195"/>
    </row>
    <row r="186" spans="1:40" ht="15.75" customHeight="1" x14ac:dyDescent="0.2">
      <c r="A186" s="195"/>
      <c r="B186" s="195"/>
      <c r="C186" s="195"/>
      <c r="D186" s="195"/>
      <c r="E186" s="195"/>
      <c r="F186" s="195"/>
      <c r="G186" s="195"/>
      <c r="H186" s="195"/>
      <c r="I186" s="195"/>
      <c r="J186" s="195"/>
      <c r="K186" s="195"/>
      <c r="L186" s="195"/>
      <c r="M186" s="195"/>
      <c r="N186" s="195"/>
      <c r="O186" s="195"/>
      <c r="P186" s="195"/>
      <c r="Q186" s="195"/>
      <c r="R186" s="195"/>
      <c r="S186" s="195"/>
      <c r="T186" s="195"/>
      <c r="U186" s="195"/>
      <c r="V186" s="195"/>
      <c r="W186" s="195"/>
      <c r="X186" s="195"/>
      <c r="Y186" s="195"/>
      <c r="Z186" s="195"/>
      <c r="AA186" s="195"/>
      <c r="AB186" s="195"/>
      <c r="AC186" s="195"/>
      <c r="AD186" s="195"/>
      <c r="AE186" s="195"/>
      <c r="AF186" s="195"/>
      <c r="AG186" s="195"/>
      <c r="AH186" s="195"/>
      <c r="AI186" s="195"/>
      <c r="AJ186" s="195"/>
      <c r="AK186" s="195"/>
      <c r="AL186" s="195"/>
      <c r="AM186" s="195"/>
      <c r="AN186" s="195"/>
    </row>
    <row r="187" spans="1:40" ht="15.75" customHeight="1" x14ac:dyDescent="0.2">
      <c r="A187" s="195"/>
      <c r="B187" s="195"/>
      <c r="C187" s="195"/>
      <c r="D187" s="195"/>
      <c r="E187" s="195"/>
      <c r="F187" s="195"/>
      <c r="G187" s="195"/>
      <c r="H187" s="195"/>
      <c r="I187" s="195"/>
      <c r="J187" s="195"/>
      <c r="K187" s="195"/>
      <c r="L187" s="195"/>
      <c r="M187" s="195"/>
      <c r="N187" s="195"/>
      <c r="O187" s="195"/>
      <c r="P187" s="195"/>
      <c r="Q187" s="195"/>
      <c r="R187" s="195"/>
      <c r="S187" s="195"/>
      <c r="T187" s="195"/>
      <c r="U187" s="195"/>
      <c r="V187" s="195"/>
      <c r="W187" s="195"/>
      <c r="X187" s="195"/>
      <c r="Y187" s="195"/>
      <c r="Z187" s="195"/>
      <c r="AA187" s="195"/>
      <c r="AB187" s="195"/>
      <c r="AC187" s="195"/>
      <c r="AD187" s="195"/>
      <c r="AE187" s="195"/>
      <c r="AF187" s="195"/>
      <c r="AG187" s="195"/>
      <c r="AH187" s="195"/>
      <c r="AI187" s="195"/>
      <c r="AJ187" s="195"/>
      <c r="AK187" s="195"/>
      <c r="AL187" s="195"/>
      <c r="AM187" s="195"/>
      <c r="AN187" s="195"/>
    </row>
    <row r="188" spans="1:40" ht="15.75" customHeight="1" x14ac:dyDescent="0.2">
      <c r="A188" s="195"/>
      <c r="B188" s="195"/>
      <c r="C188" s="195"/>
      <c r="D188" s="195"/>
      <c r="E188" s="195"/>
      <c r="F188" s="195"/>
      <c r="G188" s="195"/>
      <c r="H188" s="195"/>
      <c r="I188" s="195"/>
      <c r="J188" s="195"/>
      <c r="K188" s="195"/>
      <c r="L188" s="195"/>
      <c r="M188" s="195"/>
      <c r="N188" s="195"/>
      <c r="O188" s="195"/>
      <c r="P188" s="195"/>
      <c r="Q188" s="195"/>
      <c r="R188" s="195"/>
      <c r="S188" s="195"/>
      <c r="T188" s="195"/>
      <c r="U188" s="195"/>
      <c r="V188" s="195"/>
      <c r="W188" s="195"/>
      <c r="X188" s="195"/>
      <c r="Y188" s="195"/>
      <c r="Z188" s="195"/>
      <c r="AA188" s="195"/>
      <c r="AB188" s="195"/>
      <c r="AC188" s="195"/>
      <c r="AD188" s="195"/>
      <c r="AE188" s="195"/>
      <c r="AF188" s="195"/>
      <c r="AG188" s="195"/>
      <c r="AH188" s="195"/>
      <c r="AI188" s="195"/>
      <c r="AJ188" s="195"/>
      <c r="AK188" s="195"/>
      <c r="AL188" s="195"/>
      <c r="AM188" s="195"/>
      <c r="AN188" s="195"/>
    </row>
    <row r="189" spans="1:40" ht="15.75" customHeight="1" x14ac:dyDescent="0.2">
      <c r="A189" s="195"/>
      <c r="B189" s="195"/>
      <c r="C189" s="195"/>
      <c r="D189" s="195"/>
      <c r="E189" s="195"/>
      <c r="F189" s="195"/>
      <c r="G189" s="195"/>
      <c r="H189" s="195"/>
      <c r="I189" s="195"/>
      <c r="J189" s="195"/>
      <c r="K189" s="195"/>
      <c r="L189" s="195"/>
      <c r="M189" s="195"/>
      <c r="N189" s="195"/>
      <c r="O189" s="195"/>
      <c r="P189" s="195"/>
      <c r="Q189" s="195"/>
      <c r="R189" s="195"/>
      <c r="S189" s="195"/>
      <c r="T189" s="195"/>
      <c r="U189" s="195"/>
      <c r="V189" s="195"/>
      <c r="W189" s="195"/>
      <c r="X189" s="195"/>
      <c r="Y189" s="195"/>
      <c r="Z189" s="195"/>
      <c r="AA189" s="195"/>
      <c r="AB189" s="195"/>
      <c r="AC189" s="195"/>
      <c r="AD189" s="195"/>
      <c r="AE189" s="195"/>
      <c r="AF189" s="195"/>
      <c r="AG189" s="195"/>
      <c r="AH189" s="195"/>
      <c r="AI189" s="195"/>
      <c r="AJ189" s="195"/>
      <c r="AK189" s="195"/>
      <c r="AL189" s="195"/>
      <c r="AM189" s="195"/>
      <c r="AN189" s="195"/>
    </row>
    <row r="190" spans="1:40" ht="15.75" customHeight="1" x14ac:dyDescent="0.2">
      <c r="A190" s="195"/>
      <c r="B190" s="195"/>
      <c r="C190" s="195"/>
      <c r="D190" s="195"/>
      <c r="E190" s="195"/>
      <c r="F190" s="195"/>
      <c r="G190" s="195"/>
      <c r="H190" s="195"/>
      <c r="I190" s="195"/>
      <c r="J190" s="195"/>
      <c r="K190" s="195"/>
      <c r="L190" s="195"/>
      <c r="M190" s="195"/>
      <c r="N190" s="195"/>
      <c r="O190" s="195"/>
      <c r="P190" s="195"/>
      <c r="Q190" s="195"/>
      <c r="R190" s="195"/>
      <c r="S190" s="195"/>
      <c r="T190" s="195"/>
      <c r="U190" s="195"/>
      <c r="V190" s="195"/>
      <c r="W190" s="195"/>
      <c r="X190" s="195"/>
      <c r="Y190" s="195"/>
      <c r="Z190" s="195"/>
      <c r="AA190" s="195"/>
      <c r="AB190" s="195"/>
      <c r="AC190" s="195"/>
      <c r="AD190" s="195"/>
      <c r="AE190" s="195"/>
      <c r="AF190" s="195"/>
      <c r="AG190" s="195"/>
      <c r="AH190" s="195"/>
      <c r="AI190" s="195"/>
      <c r="AJ190" s="195"/>
      <c r="AK190" s="195"/>
      <c r="AL190" s="195"/>
      <c r="AM190" s="195"/>
      <c r="AN190" s="195"/>
    </row>
    <row r="191" spans="1:40" ht="15.75" customHeight="1" x14ac:dyDescent="0.2">
      <c r="A191" s="195"/>
      <c r="B191" s="195"/>
      <c r="C191" s="195"/>
      <c r="D191" s="195"/>
      <c r="E191" s="195"/>
      <c r="F191" s="195"/>
      <c r="G191" s="195"/>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row>
    <row r="192" spans="1:40" ht="15.75" customHeight="1" x14ac:dyDescent="0.2">
      <c r="A192" s="195"/>
      <c r="B192" s="195"/>
      <c r="C192" s="195"/>
      <c r="D192" s="195"/>
      <c r="E192" s="195"/>
      <c r="F192" s="195"/>
      <c r="G192" s="195"/>
      <c r="H192" s="195"/>
      <c r="I192" s="195"/>
      <c r="J192" s="195"/>
      <c r="K192" s="195"/>
      <c r="L192" s="195"/>
      <c r="M192" s="195"/>
      <c r="N192" s="195"/>
      <c r="O192" s="195"/>
      <c r="P192" s="195"/>
      <c r="Q192" s="195"/>
      <c r="R192" s="195"/>
      <c r="S192" s="195"/>
      <c r="T192" s="195"/>
      <c r="U192" s="195"/>
      <c r="V192" s="195"/>
      <c r="W192" s="195"/>
      <c r="X192" s="195"/>
      <c r="Y192" s="195"/>
      <c r="Z192" s="195"/>
      <c r="AA192" s="195"/>
      <c r="AB192" s="195"/>
      <c r="AC192" s="195"/>
      <c r="AD192" s="195"/>
      <c r="AE192" s="195"/>
      <c r="AF192" s="195"/>
      <c r="AG192" s="195"/>
      <c r="AH192" s="195"/>
      <c r="AI192" s="195"/>
      <c r="AJ192" s="195"/>
      <c r="AK192" s="195"/>
      <c r="AL192" s="195"/>
      <c r="AM192" s="195"/>
      <c r="AN192" s="195"/>
    </row>
    <row r="193" spans="1:40" ht="15.75" customHeight="1" x14ac:dyDescent="0.2">
      <c r="A193" s="195"/>
      <c r="B193" s="195"/>
      <c r="C193" s="195"/>
      <c r="D193" s="195"/>
      <c r="E193" s="195"/>
      <c r="F193" s="195"/>
      <c r="G193" s="195"/>
      <c r="H193" s="195"/>
      <c r="I193" s="195"/>
      <c r="J193" s="195"/>
      <c r="K193" s="195"/>
      <c r="L193" s="195"/>
      <c r="M193" s="195"/>
      <c r="N193" s="195"/>
      <c r="O193" s="195"/>
      <c r="P193" s="195"/>
      <c r="Q193" s="195"/>
      <c r="R193" s="195"/>
      <c r="S193" s="195"/>
      <c r="T193" s="195"/>
      <c r="U193" s="195"/>
      <c r="V193" s="195"/>
      <c r="W193" s="195"/>
      <c r="X193" s="195"/>
      <c r="Y193" s="195"/>
      <c r="Z193" s="195"/>
      <c r="AA193" s="195"/>
      <c r="AB193" s="195"/>
      <c r="AC193" s="195"/>
      <c r="AD193" s="195"/>
      <c r="AE193" s="195"/>
      <c r="AF193" s="195"/>
      <c r="AG193" s="195"/>
      <c r="AH193" s="195"/>
      <c r="AI193" s="195"/>
      <c r="AJ193" s="195"/>
      <c r="AK193" s="195"/>
      <c r="AL193" s="195"/>
      <c r="AM193" s="195"/>
      <c r="AN193" s="195"/>
    </row>
    <row r="194" spans="1:40" ht="15.75" customHeight="1" x14ac:dyDescent="0.2">
      <c r="A194" s="195"/>
      <c r="B194" s="195"/>
      <c r="C194" s="195"/>
      <c r="D194" s="195"/>
      <c r="E194" s="195"/>
      <c r="F194" s="195"/>
      <c r="G194" s="195"/>
      <c r="H194" s="195"/>
      <c r="I194" s="195"/>
      <c r="J194" s="195"/>
      <c r="K194" s="195"/>
      <c r="L194" s="195"/>
      <c r="M194" s="195"/>
      <c r="N194" s="195"/>
      <c r="O194" s="195"/>
      <c r="P194" s="195"/>
      <c r="Q194" s="195"/>
      <c r="R194" s="195"/>
      <c r="S194" s="195"/>
      <c r="T194" s="195"/>
      <c r="U194" s="195"/>
      <c r="V194" s="195"/>
      <c r="W194" s="195"/>
      <c r="X194" s="195"/>
      <c r="Y194" s="195"/>
      <c r="Z194" s="195"/>
      <c r="AA194" s="195"/>
      <c r="AB194" s="195"/>
      <c r="AC194" s="195"/>
      <c r="AD194" s="195"/>
      <c r="AE194" s="195"/>
      <c r="AF194" s="195"/>
      <c r="AG194" s="195"/>
      <c r="AH194" s="195"/>
      <c r="AI194" s="195"/>
      <c r="AJ194" s="195"/>
      <c r="AK194" s="195"/>
      <c r="AL194" s="195"/>
      <c r="AM194" s="195"/>
      <c r="AN194" s="195"/>
    </row>
    <row r="195" spans="1:40" ht="15.75" customHeight="1" x14ac:dyDescent="0.2">
      <c r="A195" s="195"/>
      <c r="B195" s="195"/>
      <c r="C195" s="195"/>
      <c r="D195" s="195"/>
      <c r="E195" s="195"/>
      <c r="F195" s="195"/>
      <c r="G195" s="195"/>
      <c r="H195" s="195"/>
      <c r="I195" s="195"/>
      <c r="J195" s="195"/>
      <c r="K195" s="195"/>
      <c r="L195" s="195"/>
      <c r="M195" s="195"/>
      <c r="N195" s="195"/>
      <c r="O195" s="195"/>
      <c r="P195" s="195"/>
      <c r="Q195" s="195"/>
      <c r="R195" s="195"/>
      <c r="S195" s="195"/>
      <c r="T195" s="195"/>
      <c r="U195" s="195"/>
      <c r="V195" s="195"/>
      <c r="W195" s="195"/>
      <c r="X195" s="195"/>
      <c r="Y195" s="195"/>
      <c r="Z195" s="195"/>
      <c r="AA195" s="195"/>
      <c r="AB195" s="195"/>
      <c r="AC195" s="195"/>
      <c r="AD195" s="195"/>
      <c r="AE195" s="195"/>
      <c r="AF195" s="195"/>
      <c r="AG195" s="195"/>
      <c r="AH195" s="195"/>
      <c r="AI195" s="195"/>
      <c r="AJ195" s="195"/>
      <c r="AK195" s="195"/>
      <c r="AL195" s="195"/>
      <c r="AM195" s="195"/>
      <c r="AN195" s="195"/>
    </row>
    <row r="196" spans="1:40" ht="15.75" customHeight="1" x14ac:dyDescent="0.2">
      <c r="A196" s="195"/>
      <c r="B196" s="195"/>
      <c r="C196" s="195"/>
      <c r="D196" s="195"/>
      <c r="E196" s="195"/>
      <c r="F196" s="195"/>
      <c r="G196" s="195"/>
      <c r="H196" s="195"/>
      <c r="I196" s="195"/>
      <c r="J196" s="195"/>
      <c r="K196" s="195"/>
      <c r="L196" s="195"/>
      <c r="M196" s="195"/>
      <c r="N196" s="195"/>
      <c r="O196" s="195"/>
      <c r="P196" s="195"/>
      <c r="Q196" s="195"/>
      <c r="R196" s="195"/>
      <c r="S196" s="195"/>
      <c r="T196" s="195"/>
      <c r="U196" s="195"/>
      <c r="V196" s="195"/>
      <c r="W196" s="195"/>
      <c r="X196" s="195"/>
      <c r="Y196" s="195"/>
      <c r="Z196" s="195"/>
      <c r="AA196" s="195"/>
      <c r="AB196" s="195"/>
      <c r="AC196" s="195"/>
      <c r="AD196" s="195"/>
      <c r="AE196" s="195"/>
      <c r="AF196" s="195"/>
      <c r="AG196" s="195"/>
      <c r="AH196" s="195"/>
      <c r="AI196" s="195"/>
      <c r="AJ196" s="195"/>
      <c r="AK196" s="195"/>
      <c r="AL196" s="195"/>
      <c r="AM196" s="195"/>
      <c r="AN196" s="195"/>
    </row>
    <row r="197" spans="1:40" ht="15.75" customHeight="1" x14ac:dyDescent="0.2">
      <c r="A197" s="195"/>
      <c r="B197" s="195"/>
      <c r="C197" s="195"/>
      <c r="D197" s="195"/>
      <c r="E197" s="195"/>
      <c r="F197" s="195"/>
      <c r="G197" s="195"/>
      <c r="H197" s="195"/>
      <c r="I197" s="195"/>
      <c r="J197" s="195"/>
      <c r="K197" s="195"/>
      <c r="L197" s="195"/>
      <c r="M197" s="195"/>
      <c r="N197" s="195"/>
      <c r="O197" s="195"/>
      <c r="P197" s="195"/>
      <c r="Q197" s="195"/>
      <c r="R197" s="195"/>
      <c r="S197" s="195"/>
      <c r="T197" s="195"/>
      <c r="U197" s="195"/>
      <c r="V197" s="195"/>
      <c r="W197" s="195"/>
      <c r="X197" s="195"/>
      <c r="Y197" s="195"/>
      <c r="Z197" s="195"/>
      <c r="AA197" s="195"/>
      <c r="AB197" s="195"/>
      <c r="AC197" s="195"/>
      <c r="AD197" s="195"/>
      <c r="AE197" s="195"/>
      <c r="AF197" s="195"/>
      <c r="AG197" s="195"/>
      <c r="AH197" s="195"/>
      <c r="AI197" s="195"/>
      <c r="AJ197" s="195"/>
      <c r="AK197" s="195"/>
      <c r="AL197" s="195"/>
      <c r="AM197" s="195"/>
      <c r="AN197" s="195"/>
    </row>
    <row r="198" spans="1:40" ht="15.75" customHeight="1" x14ac:dyDescent="0.2">
      <c r="A198" s="195"/>
      <c r="B198" s="195"/>
      <c r="C198" s="195"/>
      <c r="D198" s="195"/>
      <c r="E198" s="195"/>
      <c r="F198" s="195"/>
      <c r="G198" s="195"/>
      <c r="H198" s="195"/>
      <c r="I198" s="195"/>
      <c r="J198" s="195"/>
      <c r="K198" s="195"/>
      <c r="L198" s="195"/>
      <c r="M198" s="195"/>
      <c r="N198" s="195"/>
      <c r="O198" s="195"/>
      <c r="P198" s="195"/>
      <c r="Q198" s="195"/>
      <c r="R198" s="195"/>
      <c r="S198" s="195"/>
      <c r="T198" s="195"/>
      <c r="U198" s="195"/>
      <c r="V198" s="195"/>
      <c r="W198" s="195"/>
      <c r="X198" s="195"/>
      <c r="Y198" s="195"/>
      <c r="Z198" s="195"/>
      <c r="AA198" s="195"/>
      <c r="AB198" s="195"/>
      <c r="AC198" s="195"/>
      <c r="AD198" s="195"/>
      <c r="AE198" s="195"/>
      <c r="AF198" s="195"/>
      <c r="AG198" s="195"/>
      <c r="AH198" s="195"/>
      <c r="AI198" s="195"/>
      <c r="AJ198" s="195"/>
      <c r="AK198" s="195"/>
      <c r="AL198" s="195"/>
      <c r="AM198" s="195"/>
      <c r="AN198" s="195"/>
    </row>
    <row r="199" spans="1:40" ht="15.75" customHeight="1" x14ac:dyDescent="0.2">
      <c r="A199" s="195"/>
      <c r="B199" s="195"/>
      <c r="C199" s="195"/>
      <c r="D199" s="195"/>
      <c r="E199" s="195"/>
      <c r="F199" s="195"/>
      <c r="G199" s="195"/>
      <c r="H199" s="195"/>
      <c r="I199" s="195"/>
      <c r="J199" s="195"/>
      <c r="K199" s="195"/>
      <c r="L199" s="195"/>
      <c r="M199" s="195"/>
      <c r="N199" s="195"/>
      <c r="O199" s="195"/>
      <c r="P199" s="195"/>
      <c r="Q199" s="195"/>
      <c r="R199" s="195"/>
      <c r="S199" s="195"/>
      <c r="T199" s="195"/>
      <c r="U199" s="195"/>
      <c r="V199" s="195"/>
      <c r="W199" s="195"/>
      <c r="X199" s="195"/>
      <c r="Y199" s="195"/>
      <c r="Z199" s="195"/>
      <c r="AA199" s="195"/>
      <c r="AB199" s="195"/>
      <c r="AC199" s="195"/>
      <c r="AD199" s="195"/>
      <c r="AE199" s="195"/>
      <c r="AF199" s="195"/>
      <c r="AG199" s="195"/>
      <c r="AH199" s="195"/>
      <c r="AI199" s="195"/>
      <c r="AJ199" s="195"/>
      <c r="AK199" s="195"/>
      <c r="AL199" s="195"/>
      <c r="AM199" s="195"/>
      <c r="AN199" s="195"/>
    </row>
    <row r="200" spans="1:40" ht="15.75" customHeight="1" x14ac:dyDescent="0.2">
      <c r="A200" s="195"/>
      <c r="B200" s="195"/>
      <c r="C200" s="195"/>
      <c r="D200" s="195"/>
      <c r="E200" s="195"/>
      <c r="F200" s="195"/>
      <c r="G200" s="195"/>
      <c r="H200" s="195"/>
      <c r="I200" s="195"/>
      <c r="J200" s="195"/>
      <c r="K200" s="195"/>
      <c r="L200" s="195"/>
      <c r="M200" s="195"/>
      <c r="N200" s="195"/>
      <c r="O200" s="195"/>
      <c r="P200" s="195"/>
      <c r="Q200" s="195"/>
      <c r="R200" s="195"/>
      <c r="S200" s="195"/>
      <c r="T200" s="195"/>
      <c r="U200" s="195"/>
      <c r="V200" s="195"/>
      <c r="W200" s="195"/>
      <c r="X200" s="195"/>
      <c r="Y200" s="195"/>
      <c r="Z200" s="195"/>
      <c r="AA200" s="195"/>
      <c r="AB200" s="195"/>
      <c r="AC200" s="195"/>
      <c r="AD200" s="195"/>
      <c r="AE200" s="195"/>
      <c r="AF200" s="195"/>
      <c r="AG200" s="195"/>
      <c r="AH200" s="195"/>
      <c r="AI200" s="195"/>
      <c r="AJ200" s="195"/>
      <c r="AK200" s="195"/>
      <c r="AL200" s="195"/>
      <c r="AM200" s="195"/>
      <c r="AN200" s="195"/>
    </row>
    <row r="201" spans="1:40" ht="15.75" customHeight="1" x14ac:dyDescent="0.2">
      <c r="A201" s="195"/>
      <c r="B201" s="195"/>
      <c r="C201" s="195"/>
      <c r="D201" s="195"/>
      <c r="E201" s="195"/>
      <c r="F201" s="195"/>
      <c r="G201" s="195"/>
      <c r="H201" s="195"/>
      <c r="I201" s="195"/>
      <c r="J201" s="195"/>
      <c r="K201" s="195"/>
      <c r="L201" s="195"/>
      <c r="M201" s="195"/>
      <c r="N201" s="195"/>
      <c r="O201" s="195"/>
      <c r="P201" s="195"/>
      <c r="Q201" s="195"/>
      <c r="R201" s="195"/>
      <c r="S201" s="195"/>
      <c r="T201" s="195"/>
      <c r="U201" s="195"/>
      <c r="V201" s="195"/>
      <c r="W201" s="195"/>
      <c r="X201" s="195"/>
      <c r="Y201" s="195"/>
      <c r="Z201" s="195"/>
      <c r="AA201" s="195"/>
      <c r="AB201" s="195"/>
      <c r="AC201" s="195"/>
      <c r="AD201" s="195"/>
      <c r="AE201" s="195"/>
      <c r="AF201" s="195"/>
      <c r="AG201" s="195"/>
      <c r="AH201" s="195"/>
      <c r="AI201" s="195"/>
      <c r="AJ201" s="195"/>
      <c r="AK201" s="195"/>
      <c r="AL201" s="195"/>
      <c r="AM201" s="195"/>
      <c r="AN201" s="195"/>
    </row>
    <row r="202" spans="1:40" ht="15.75" customHeight="1" x14ac:dyDescent="0.2">
      <c r="A202" s="195"/>
      <c r="B202" s="195"/>
      <c r="C202" s="195"/>
      <c r="D202" s="195"/>
      <c r="E202" s="195"/>
      <c r="F202" s="195"/>
      <c r="G202" s="195"/>
      <c r="H202" s="195"/>
      <c r="I202" s="195"/>
      <c r="J202" s="195"/>
      <c r="K202" s="195"/>
      <c r="L202" s="195"/>
      <c r="M202" s="195"/>
      <c r="N202" s="195"/>
      <c r="O202" s="195"/>
      <c r="P202" s="195"/>
      <c r="Q202" s="195"/>
      <c r="R202" s="195"/>
      <c r="S202" s="195"/>
      <c r="T202" s="195"/>
      <c r="U202" s="195"/>
      <c r="V202" s="195"/>
      <c r="W202" s="195"/>
      <c r="X202" s="195"/>
      <c r="Y202" s="195"/>
      <c r="Z202" s="195"/>
      <c r="AA202" s="195"/>
      <c r="AB202" s="195"/>
      <c r="AC202" s="195"/>
      <c r="AD202" s="195"/>
      <c r="AE202" s="195"/>
      <c r="AF202" s="195"/>
      <c r="AG202" s="195"/>
      <c r="AH202" s="195"/>
      <c r="AI202" s="195"/>
      <c r="AJ202" s="195"/>
      <c r="AK202" s="195"/>
      <c r="AL202" s="195"/>
      <c r="AM202" s="195"/>
      <c r="AN202" s="195"/>
    </row>
    <row r="203" spans="1:40" ht="15.75" customHeight="1" x14ac:dyDescent="0.2">
      <c r="A203" s="195"/>
      <c r="B203" s="195"/>
      <c r="C203" s="195"/>
      <c r="D203" s="195"/>
      <c r="E203" s="195"/>
      <c r="F203" s="195"/>
      <c r="G203" s="195"/>
      <c r="H203" s="195"/>
      <c r="I203" s="195"/>
      <c r="J203" s="195"/>
      <c r="K203" s="195"/>
      <c r="L203" s="195"/>
      <c r="M203" s="195"/>
      <c r="N203" s="195"/>
      <c r="O203" s="195"/>
      <c r="P203" s="195"/>
      <c r="Q203" s="195"/>
      <c r="R203" s="195"/>
      <c r="S203" s="195"/>
      <c r="T203" s="195"/>
      <c r="U203" s="195"/>
      <c r="V203" s="195"/>
      <c r="W203" s="195"/>
      <c r="X203" s="195"/>
      <c r="Y203" s="195"/>
      <c r="Z203" s="195"/>
      <c r="AA203" s="195"/>
      <c r="AB203" s="195"/>
      <c r="AC203" s="195"/>
      <c r="AD203" s="195"/>
      <c r="AE203" s="195"/>
      <c r="AF203" s="195"/>
      <c r="AG203" s="195"/>
      <c r="AH203" s="195"/>
      <c r="AI203" s="195"/>
      <c r="AJ203" s="195"/>
      <c r="AK203" s="195"/>
      <c r="AL203" s="195"/>
      <c r="AM203" s="195"/>
      <c r="AN203" s="195"/>
    </row>
    <row r="204" spans="1:40" ht="15.75" customHeight="1" x14ac:dyDescent="0.2">
      <c r="A204" s="195"/>
      <c r="B204" s="195"/>
      <c r="C204" s="195"/>
      <c r="D204" s="195"/>
      <c r="E204" s="195"/>
      <c r="F204" s="195"/>
      <c r="G204" s="195"/>
      <c r="H204" s="195"/>
      <c r="I204" s="195"/>
      <c r="J204" s="195"/>
      <c r="K204" s="195"/>
      <c r="L204" s="195"/>
      <c r="M204" s="195"/>
      <c r="N204" s="195"/>
      <c r="O204" s="195"/>
      <c r="P204" s="195"/>
      <c r="Q204" s="195"/>
      <c r="R204" s="195"/>
      <c r="S204" s="195"/>
      <c r="T204" s="195"/>
      <c r="U204" s="195"/>
      <c r="V204" s="195"/>
      <c r="W204" s="195"/>
      <c r="X204" s="195"/>
      <c r="Y204" s="195"/>
      <c r="Z204" s="195"/>
      <c r="AA204" s="195"/>
      <c r="AB204" s="195"/>
      <c r="AC204" s="195"/>
      <c r="AD204" s="195"/>
      <c r="AE204" s="195"/>
      <c r="AF204" s="195"/>
      <c r="AG204" s="195"/>
      <c r="AH204" s="195"/>
      <c r="AI204" s="195"/>
      <c r="AJ204" s="195"/>
      <c r="AK204" s="195"/>
      <c r="AL204" s="195"/>
      <c r="AM204" s="195"/>
      <c r="AN204" s="195"/>
    </row>
    <row r="205" spans="1:40" ht="15.75" customHeight="1" x14ac:dyDescent="0.2">
      <c r="A205" s="195"/>
      <c r="B205" s="195"/>
      <c r="C205" s="195"/>
      <c r="D205" s="195"/>
      <c r="E205" s="195"/>
      <c r="F205" s="195"/>
      <c r="G205" s="195"/>
      <c r="H205" s="195"/>
      <c r="I205" s="195"/>
      <c r="J205" s="195"/>
      <c r="K205" s="195"/>
      <c r="L205" s="195"/>
      <c r="M205" s="195"/>
      <c r="N205" s="195"/>
      <c r="O205" s="195"/>
      <c r="P205" s="195"/>
      <c r="Q205" s="195"/>
      <c r="R205" s="195"/>
      <c r="S205" s="195"/>
      <c r="T205" s="195"/>
      <c r="U205" s="195"/>
      <c r="V205" s="195"/>
      <c r="W205" s="195"/>
      <c r="X205" s="195"/>
      <c r="Y205" s="195"/>
      <c r="Z205" s="195"/>
      <c r="AA205" s="195"/>
      <c r="AB205" s="195"/>
      <c r="AC205" s="195"/>
      <c r="AD205" s="195"/>
      <c r="AE205" s="195"/>
      <c r="AF205" s="195"/>
      <c r="AG205" s="195"/>
      <c r="AH205" s="195"/>
      <c r="AI205" s="195"/>
      <c r="AJ205" s="195"/>
      <c r="AK205" s="195"/>
      <c r="AL205" s="195"/>
      <c r="AM205" s="195"/>
      <c r="AN205" s="195"/>
    </row>
    <row r="206" spans="1:40" ht="15.75" customHeight="1" x14ac:dyDescent="0.2">
      <c r="A206" s="195"/>
      <c r="B206" s="195"/>
      <c r="C206" s="195"/>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c r="AM206" s="195"/>
      <c r="AN206" s="195"/>
    </row>
    <row r="207" spans="1:40" ht="15.75" customHeight="1" x14ac:dyDescent="0.2">
      <c r="A207" s="195"/>
      <c r="B207" s="195"/>
      <c r="C207" s="195"/>
      <c r="D207" s="195"/>
      <c r="E207" s="195"/>
      <c r="F207" s="195"/>
      <c r="G207" s="195"/>
      <c r="H207" s="195"/>
      <c r="I207" s="195"/>
      <c r="J207" s="195"/>
      <c r="K207" s="195"/>
      <c r="L207" s="195"/>
      <c r="M207" s="195"/>
      <c r="N207" s="195"/>
      <c r="O207" s="195"/>
      <c r="P207" s="195"/>
      <c r="Q207" s="195"/>
      <c r="R207" s="195"/>
      <c r="S207" s="195"/>
      <c r="T207" s="195"/>
      <c r="U207" s="195"/>
      <c r="V207" s="195"/>
      <c r="W207" s="195"/>
      <c r="X207" s="195"/>
      <c r="Y207" s="195"/>
      <c r="Z207" s="195"/>
      <c r="AA207" s="195"/>
      <c r="AB207" s="195"/>
      <c r="AC207" s="195"/>
      <c r="AD207" s="195"/>
      <c r="AE207" s="195"/>
      <c r="AF207" s="195"/>
      <c r="AG207" s="195"/>
      <c r="AH207" s="195"/>
      <c r="AI207" s="195"/>
      <c r="AJ207" s="195"/>
      <c r="AK207" s="195"/>
      <c r="AL207" s="195"/>
      <c r="AM207" s="195"/>
      <c r="AN207" s="195"/>
    </row>
    <row r="208" spans="1:40" ht="15.75" customHeight="1" x14ac:dyDescent="0.2">
      <c r="A208" s="195"/>
      <c r="B208" s="195"/>
      <c r="C208" s="195"/>
      <c r="D208" s="195"/>
      <c r="E208" s="195"/>
      <c r="F208" s="195"/>
      <c r="G208" s="195"/>
      <c r="H208" s="195"/>
      <c r="I208" s="195"/>
      <c r="J208" s="195"/>
      <c r="K208" s="195"/>
      <c r="L208" s="195"/>
      <c r="M208" s="195"/>
      <c r="N208" s="195"/>
      <c r="O208" s="195"/>
      <c r="P208" s="195"/>
      <c r="Q208" s="195"/>
      <c r="R208" s="195"/>
      <c r="S208" s="195"/>
      <c r="T208" s="195"/>
      <c r="U208" s="195"/>
      <c r="V208" s="195"/>
      <c r="W208" s="195"/>
      <c r="X208" s="195"/>
      <c r="Y208" s="195"/>
      <c r="Z208" s="195"/>
      <c r="AA208" s="195"/>
      <c r="AB208" s="195"/>
      <c r="AC208" s="195"/>
      <c r="AD208" s="195"/>
      <c r="AE208" s="195"/>
      <c r="AF208" s="195"/>
      <c r="AG208" s="195"/>
      <c r="AH208" s="195"/>
      <c r="AI208" s="195"/>
      <c r="AJ208" s="195"/>
      <c r="AK208" s="195"/>
      <c r="AL208" s="195"/>
      <c r="AM208" s="195"/>
      <c r="AN208" s="195"/>
    </row>
    <row r="209" spans="1:40" ht="15.75" customHeight="1" x14ac:dyDescent="0.2">
      <c r="A209" s="195"/>
      <c r="B209" s="195"/>
      <c r="C209" s="195"/>
      <c r="D209" s="195"/>
      <c r="E209" s="195"/>
      <c r="F209" s="195"/>
      <c r="G209" s="195"/>
      <c r="H209" s="195"/>
      <c r="I209" s="195"/>
      <c r="J209" s="195"/>
      <c r="K209" s="195"/>
      <c r="L209" s="195"/>
      <c r="M209" s="195"/>
      <c r="N209" s="195"/>
      <c r="O209" s="195"/>
      <c r="P209" s="195"/>
      <c r="Q209" s="195"/>
      <c r="R209" s="195"/>
      <c r="S209" s="195"/>
      <c r="T209" s="195"/>
      <c r="U209" s="195"/>
      <c r="V209" s="195"/>
      <c r="W209" s="195"/>
      <c r="X209" s="195"/>
      <c r="Y209" s="195"/>
      <c r="Z209" s="195"/>
      <c r="AA209" s="195"/>
      <c r="AB209" s="195"/>
      <c r="AC209" s="195"/>
      <c r="AD209" s="195"/>
      <c r="AE209" s="195"/>
      <c r="AF209" s="195"/>
      <c r="AG209" s="195"/>
      <c r="AH209" s="195"/>
      <c r="AI209" s="195"/>
      <c r="AJ209" s="195"/>
      <c r="AK209" s="195"/>
      <c r="AL209" s="195"/>
      <c r="AM209" s="195"/>
      <c r="AN209" s="195"/>
    </row>
    <row r="210" spans="1:40" ht="15.75" customHeight="1" x14ac:dyDescent="0.2">
      <c r="A210" s="195"/>
      <c r="B210" s="195"/>
      <c r="C210" s="195"/>
      <c r="D210" s="195"/>
      <c r="E210" s="195"/>
      <c r="F210" s="195"/>
      <c r="G210" s="195"/>
      <c r="H210" s="195"/>
      <c r="I210" s="195"/>
      <c r="J210" s="195"/>
      <c r="K210" s="195"/>
      <c r="L210" s="195"/>
      <c r="M210" s="195"/>
      <c r="N210" s="195"/>
      <c r="O210" s="195"/>
      <c r="P210" s="195"/>
      <c r="Q210" s="195"/>
      <c r="R210" s="195"/>
      <c r="S210" s="195"/>
      <c r="T210" s="195"/>
      <c r="U210" s="195"/>
      <c r="V210" s="195"/>
      <c r="W210" s="195"/>
      <c r="X210" s="195"/>
      <c r="Y210" s="195"/>
      <c r="Z210" s="195"/>
      <c r="AA210" s="195"/>
      <c r="AB210" s="195"/>
      <c r="AC210" s="195"/>
      <c r="AD210" s="195"/>
      <c r="AE210" s="195"/>
      <c r="AF210" s="195"/>
      <c r="AG210" s="195"/>
      <c r="AH210" s="195"/>
      <c r="AI210" s="195"/>
      <c r="AJ210" s="195"/>
      <c r="AK210" s="195"/>
      <c r="AL210" s="195"/>
      <c r="AM210" s="195"/>
      <c r="AN210" s="195"/>
    </row>
    <row r="211" spans="1:40" ht="15.75" customHeight="1" x14ac:dyDescent="0.2">
      <c r="A211" s="195"/>
      <c r="B211" s="195"/>
      <c r="C211" s="195"/>
      <c r="D211" s="195"/>
      <c r="E211" s="195"/>
      <c r="F211" s="195"/>
      <c r="G211" s="195"/>
      <c r="H211" s="195"/>
      <c r="I211" s="195"/>
      <c r="J211" s="195"/>
      <c r="K211" s="195"/>
      <c r="L211" s="195"/>
      <c r="M211" s="195"/>
      <c r="N211" s="195"/>
      <c r="O211" s="195"/>
      <c r="P211" s="195"/>
      <c r="Q211" s="195"/>
      <c r="R211" s="195"/>
      <c r="S211" s="195"/>
      <c r="T211" s="195"/>
      <c r="U211" s="195"/>
      <c r="V211" s="195"/>
      <c r="W211" s="195"/>
      <c r="X211" s="195"/>
      <c r="Y211" s="195"/>
      <c r="Z211" s="195"/>
      <c r="AA211" s="195"/>
      <c r="AB211" s="195"/>
      <c r="AC211" s="195"/>
      <c r="AD211" s="195"/>
      <c r="AE211" s="195"/>
      <c r="AF211" s="195"/>
      <c r="AG211" s="195"/>
      <c r="AH211" s="195"/>
      <c r="AI211" s="195"/>
      <c r="AJ211" s="195"/>
      <c r="AK211" s="195"/>
      <c r="AL211" s="195"/>
      <c r="AM211" s="195"/>
      <c r="AN211" s="195"/>
    </row>
    <row r="212" spans="1:40" ht="15.75" customHeight="1" x14ac:dyDescent="0.2">
      <c r="A212" s="195"/>
      <c r="B212" s="195"/>
      <c r="C212" s="195"/>
      <c r="D212" s="195"/>
      <c r="E212" s="195"/>
      <c r="F212" s="195"/>
      <c r="G212" s="195"/>
      <c r="H212" s="195"/>
      <c r="I212" s="195"/>
      <c r="J212" s="195"/>
      <c r="K212" s="195"/>
      <c r="L212" s="195"/>
      <c r="M212" s="195"/>
      <c r="N212" s="195"/>
      <c r="O212" s="195"/>
      <c r="P212" s="195"/>
      <c r="Q212" s="195"/>
      <c r="R212" s="195"/>
      <c r="S212" s="195"/>
      <c r="T212" s="195"/>
      <c r="U212" s="195"/>
      <c r="V212" s="195"/>
      <c r="W212" s="195"/>
      <c r="X212" s="195"/>
      <c r="Y212" s="195"/>
      <c r="Z212" s="195"/>
      <c r="AA212" s="195"/>
      <c r="AB212" s="195"/>
      <c r="AC212" s="195"/>
      <c r="AD212" s="195"/>
      <c r="AE212" s="195"/>
      <c r="AF212" s="195"/>
      <c r="AG212" s="195"/>
      <c r="AH212" s="195"/>
      <c r="AI212" s="195"/>
      <c r="AJ212" s="195"/>
      <c r="AK212" s="195"/>
      <c r="AL212" s="195"/>
      <c r="AM212" s="195"/>
      <c r="AN212" s="195"/>
    </row>
    <row r="213" spans="1:40" ht="15.75" customHeight="1" x14ac:dyDescent="0.2">
      <c r="A213" s="195"/>
      <c r="B213" s="195"/>
      <c r="C213" s="195"/>
      <c r="D213" s="195"/>
      <c r="E213" s="195"/>
      <c r="F213" s="195"/>
      <c r="G213" s="195"/>
      <c r="H213" s="195"/>
      <c r="I213" s="195"/>
      <c r="J213" s="195"/>
      <c r="K213" s="195"/>
      <c r="L213" s="195"/>
      <c r="M213" s="195"/>
      <c r="N213" s="195"/>
      <c r="O213" s="195"/>
      <c r="P213" s="195"/>
      <c r="Q213" s="195"/>
      <c r="R213" s="195"/>
      <c r="S213" s="195"/>
      <c r="T213" s="195"/>
      <c r="U213" s="195"/>
      <c r="V213" s="195"/>
      <c r="W213" s="195"/>
      <c r="X213" s="195"/>
      <c r="Y213" s="195"/>
      <c r="Z213" s="195"/>
      <c r="AA213" s="195"/>
      <c r="AB213" s="195"/>
      <c r="AC213" s="195"/>
      <c r="AD213" s="195"/>
      <c r="AE213" s="195"/>
      <c r="AF213" s="195"/>
      <c r="AG213" s="195"/>
      <c r="AH213" s="195"/>
      <c r="AI213" s="195"/>
      <c r="AJ213" s="195"/>
      <c r="AK213" s="195"/>
      <c r="AL213" s="195"/>
      <c r="AM213" s="195"/>
      <c r="AN213" s="195"/>
    </row>
    <row r="214" spans="1:40" ht="15.75" customHeight="1" x14ac:dyDescent="0.2">
      <c r="A214" s="195"/>
      <c r="B214" s="195"/>
      <c r="C214" s="195"/>
      <c r="D214" s="195"/>
      <c r="E214" s="195"/>
      <c r="F214" s="195"/>
      <c r="G214" s="195"/>
      <c r="H214" s="195"/>
      <c r="I214" s="195"/>
      <c r="J214" s="195"/>
      <c r="K214" s="195"/>
      <c r="L214" s="195"/>
      <c r="M214" s="195"/>
      <c r="N214" s="195"/>
      <c r="O214" s="195"/>
      <c r="P214" s="195"/>
      <c r="Q214" s="195"/>
      <c r="R214" s="195"/>
      <c r="S214" s="195"/>
      <c r="T214" s="195"/>
      <c r="U214" s="195"/>
      <c r="V214" s="195"/>
      <c r="W214" s="195"/>
      <c r="X214" s="195"/>
      <c r="Y214" s="195"/>
      <c r="Z214" s="195"/>
      <c r="AA214" s="195"/>
      <c r="AB214" s="195"/>
      <c r="AC214" s="195"/>
      <c r="AD214" s="195"/>
      <c r="AE214" s="195"/>
      <c r="AF214" s="195"/>
      <c r="AG214" s="195"/>
      <c r="AH214" s="195"/>
      <c r="AI214" s="195"/>
      <c r="AJ214" s="195"/>
      <c r="AK214" s="195"/>
      <c r="AL214" s="195"/>
      <c r="AM214" s="195"/>
      <c r="AN214" s="195"/>
    </row>
    <row r="215" spans="1:40" ht="15.75" customHeight="1" x14ac:dyDescent="0.2">
      <c r="A215" s="195"/>
      <c r="B215" s="195"/>
      <c r="C215" s="195"/>
      <c r="D215" s="195"/>
      <c r="E215" s="195"/>
      <c r="F215" s="195"/>
      <c r="G215" s="195"/>
      <c r="H215" s="195"/>
      <c r="I215" s="195"/>
      <c r="J215" s="195"/>
      <c r="K215" s="195"/>
      <c r="L215" s="195"/>
      <c r="M215" s="195"/>
      <c r="N215" s="195"/>
      <c r="O215" s="195"/>
      <c r="P215" s="195"/>
      <c r="Q215" s="195"/>
      <c r="R215" s="195"/>
      <c r="S215" s="195"/>
      <c r="T215" s="195"/>
      <c r="U215" s="195"/>
      <c r="V215" s="195"/>
      <c r="W215" s="195"/>
      <c r="X215" s="195"/>
      <c r="Y215" s="195"/>
      <c r="Z215" s="195"/>
      <c r="AA215" s="195"/>
      <c r="AB215" s="195"/>
      <c r="AC215" s="195"/>
      <c r="AD215" s="195"/>
      <c r="AE215" s="195"/>
      <c r="AF215" s="195"/>
      <c r="AG215" s="195"/>
      <c r="AH215" s="195"/>
      <c r="AI215" s="195"/>
      <c r="AJ215" s="195"/>
      <c r="AK215" s="195"/>
      <c r="AL215" s="195"/>
      <c r="AM215" s="195"/>
      <c r="AN215" s="195"/>
    </row>
    <row r="216" spans="1:40" ht="15.75" customHeight="1" x14ac:dyDescent="0.2">
      <c r="A216" s="195"/>
      <c r="B216" s="195"/>
      <c r="C216" s="195"/>
      <c r="D216" s="195"/>
      <c r="E216" s="195"/>
      <c r="F216" s="195"/>
      <c r="G216" s="195"/>
      <c r="H216" s="195"/>
      <c r="I216" s="195"/>
      <c r="J216" s="195"/>
      <c r="K216" s="195"/>
      <c r="L216" s="195"/>
      <c r="M216" s="195"/>
      <c r="N216" s="195"/>
      <c r="O216" s="195"/>
      <c r="P216" s="195"/>
      <c r="Q216" s="195"/>
      <c r="R216" s="195"/>
      <c r="S216" s="195"/>
      <c r="T216" s="195"/>
      <c r="U216" s="195"/>
      <c r="V216" s="195"/>
      <c r="W216" s="195"/>
      <c r="X216" s="195"/>
      <c r="Y216" s="195"/>
      <c r="Z216" s="195"/>
      <c r="AA216" s="195"/>
      <c r="AB216" s="195"/>
      <c r="AC216" s="195"/>
      <c r="AD216" s="195"/>
      <c r="AE216" s="195"/>
      <c r="AF216" s="195"/>
      <c r="AG216" s="195"/>
      <c r="AH216" s="195"/>
      <c r="AI216" s="195"/>
      <c r="AJ216" s="195"/>
      <c r="AK216" s="195"/>
      <c r="AL216" s="195"/>
      <c r="AM216" s="195"/>
      <c r="AN216" s="195"/>
    </row>
    <row r="217" spans="1:40" ht="15.75" customHeight="1" x14ac:dyDescent="0.2">
      <c r="A217" s="195"/>
      <c r="B217" s="195"/>
      <c r="C217" s="195"/>
      <c r="D217" s="195"/>
      <c r="E217" s="195"/>
      <c r="F217" s="195"/>
      <c r="G217" s="195"/>
      <c r="H217" s="195"/>
      <c r="I217" s="195"/>
      <c r="J217" s="195"/>
      <c r="K217" s="195"/>
      <c r="L217" s="195"/>
      <c r="M217" s="195"/>
      <c r="N217" s="195"/>
      <c r="O217" s="195"/>
      <c r="P217" s="195"/>
      <c r="Q217" s="195"/>
      <c r="R217" s="195"/>
      <c r="S217" s="195"/>
      <c r="T217" s="195"/>
      <c r="U217" s="195"/>
      <c r="V217" s="195"/>
      <c r="W217" s="195"/>
      <c r="X217" s="195"/>
      <c r="Y217" s="195"/>
      <c r="Z217" s="195"/>
      <c r="AA217" s="195"/>
      <c r="AB217" s="195"/>
      <c r="AC217" s="195"/>
      <c r="AD217" s="195"/>
      <c r="AE217" s="195"/>
      <c r="AF217" s="195"/>
      <c r="AG217" s="195"/>
      <c r="AH217" s="195"/>
      <c r="AI217" s="195"/>
      <c r="AJ217" s="195"/>
      <c r="AK217" s="195"/>
      <c r="AL217" s="195"/>
      <c r="AM217" s="195"/>
      <c r="AN217" s="195"/>
    </row>
    <row r="218" spans="1:40" ht="15.75" customHeight="1" x14ac:dyDescent="0.2">
      <c r="A218" s="195"/>
      <c r="B218" s="195"/>
      <c r="C218" s="195"/>
      <c r="D218" s="195"/>
      <c r="E218" s="195"/>
      <c r="F218" s="195"/>
      <c r="G218" s="195"/>
      <c r="H218" s="195"/>
      <c r="I218" s="195"/>
      <c r="J218" s="195"/>
      <c r="K218" s="195"/>
      <c r="L218" s="195"/>
      <c r="M218" s="195"/>
      <c r="N218" s="195"/>
      <c r="O218" s="195"/>
      <c r="P218" s="195"/>
      <c r="Q218" s="195"/>
      <c r="R218" s="195"/>
      <c r="S218" s="195"/>
      <c r="T218" s="195"/>
      <c r="U218" s="195"/>
      <c r="V218" s="195"/>
      <c r="W218" s="195"/>
      <c r="X218" s="195"/>
      <c r="Y218" s="195"/>
      <c r="Z218" s="195"/>
      <c r="AA218" s="195"/>
      <c r="AB218" s="195"/>
      <c r="AC218" s="195"/>
      <c r="AD218" s="195"/>
      <c r="AE218" s="195"/>
      <c r="AF218" s="195"/>
      <c r="AG218" s="195"/>
      <c r="AH218" s="195"/>
      <c r="AI218" s="195"/>
      <c r="AJ218" s="195"/>
      <c r="AK218" s="195"/>
      <c r="AL218" s="195"/>
      <c r="AM218" s="195"/>
      <c r="AN218" s="195"/>
    </row>
    <row r="219" spans="1:40" ht="15.75" customHeight="1" x14ac:dyDescent="0.2">
      <c r="A219" s="195"/>
      <c r="B219" s="195"/>
      <c r="C219" s="195"/>
      <c r="D219" s="195"/>
      <c r="E219" s="195"/>
      <c r="F219" s="195"/>
      <c r="G219" s="195"/>
      <c r="H219" s="195"/>
      <c r="I219" s="195"/>
      <c r="J219" s="195"/>
      <c r="K219" s="195"/>
      <c r="L219" s="195"/>
      <c r="M219" s="195"/>
      <c r="N219" s="195"/>
      <c r="O219" s="195"/>
      <c r="P219" s="195"/>
      <c r="Q219" s="195"/>
      <c r="R219" s="195"/>
      <c r="S219" s="195"/>
      <c r="T219" s="195"/>
      <c r="U219" s="195"/>
      <c r="V219" s="195"/>
      <c r="W219" s="195"/>
      <c r="X219" s="195"/>
      <c r="Y219" s="195"/>
      <c r="Z219" s="195"/>
      <c r="AA219" s="195"/>
      <c r="AB219" s="195"/>
      <c r="AC219" s="195"/>
      <c r="AD219" s="195"/>
      <c r="AE219" s="195"/>
      <c r="AF219" s="195"/>
      <c r="AG219" s="195"/>
      <c r="AH219" s="195"/>
      <c r="AI219" s="195"/>
      <c r="AJ219" s="195"/>
      <c r="AK219" s="195"/>
      <c r="AL219" s="195"/>
      <c r="AM219" s="195"/>
      <c r="AN219" s="195"/>
    </row>
    <row r="220" spans="1:40" ht="15.75" customHeight="1" x14ac:dyDescent="0.2">
      <c r="A220" s="195"/>
      <c r="B220" s="195"/>
      <c r="C220" s="195"/>
      <c r="D220" s="195"/>
      <c r="E220" s="195"/>
      <c r="F220" s="195"/>
      <c r="G220" s="195"/>
      <c r="H220" s="195"/>
      <c r="I220" s="195"/>
      <c r="J220" s="195"/>
      <c r="K220" s="195"/>
      <c r="L220" s="195"/>
      <c r="M220" s="195"/>
      <c r="N220" s="195"/>
      <c r="O220" s="195"/>
      <c r="P220" s="195"/>
      <c r="Q220" s="195"/>
      <c r="R220" s="195"/>
      <c r="S220" s="195"/>
      <c r="T220" s="195"/>
      <c r="U220" s="195"/>
      <c r="V220" s="195"/>
      <c r="W220" s="195"/>
      <c r="X220" s="195"/>
      <c r="Y220" s="195"/>
      <c r="Z220" s="195"/>
      <c r="AA220" s="195"/>
      <c r="AB220" s="195"/>
      <c r="AC220" s="195"/>
      <c r="AD220" s="195"/>
      <c r="AE220" s="195"/>
      <c r="AF220" s="195"/>
      <c r="AG220" s="195"/>
      <c r="AH220" s="195"/>
      <c r="AI220" s="195"/>
      <c r="AJ220" s="195"/>
      <c r="AK220" s="195"/>
      <c r="AL220" s="195"/>
      <c r="AM220" s="195"/>
      <c r="AN220" s="195"/>
    </row>
    <row r="221" spans="1:40" ht="15.75" customHeight="1" x14ac:dyDescent="0.2">
      <c r="A221" s="195"/>
      <c r="B221" s="195"/>
      <c r="C221" s="195"/>
      <c r="D221" s="195"/>
      <c r="E221" s="195"/>
      <c r="F221" s="195"/>
      <c r="G221" s="195"/>
      <c r="H221" s="195"/>
      <c r="I221" s="195"/>
      <c r="J221" s="195"/>
      <c r="K221" s="195"/>
      <c r="L221" s="195"/>
      <c r="M221" s="195"/>
      <c r="N221" s="195"/>
      <c r="O221" s="195"/>
      <c r="P221" s="195"/>
      <c r="Q221" s="195"/>
      <c r="R221" s="195"/>
      <c r="S221" s="195"/>
      <c r="T221" s="195"/>
      <c r="U221" s="195"/>
      <c r="V221" s="195"/>
      <c r="W221" s="195"/>
      <c r="X221" s="195"/>
      <c r="Y221" s="195"/>
      <c r="Z221" s="195"/>
      <c r="AA221" s="195"/>
      <c r="AB221" s="195"/>
      <c r="AC221" s="195"/>
      <c r="AD221" s="195"/>
      <c r="AE221" s="195"/>
      <c r="AF221" s="195"/>
      <c r="AG221" s="195"/>
      <c r="AH221" s="195"/>
      <c r="AI221" s="195"/>
      <c r="AJ221" s="195"/>
      <c r="AK221" s="195"/>
      <c r="AL221" s="195"/>
      <c r="AM221" s="195"/>
      <c r="AN221" s="195"/>
    </row>
    <row r="222" spans="1:40" ht="15.75" customHeight="1" x14ac:dyDescent="0.2">
      <c r="A222" s="195"/>
      <c r="B222" s="195"/>
      <c r="C222" s="195"/>
      <c r="D222" s="195"/>
      <c r="E222" s="195"/>
      <c r="F222" s="195"/>
      <c r="G222" s="195"/>
      <c r="H222" s="195"/>
      <c r="I222" s="195"/>
      <c r="J222" s="195"/>
      <c r="K222" s="195"/>
      <c r="L222" s="195"/>
      <c r="M222" s="195"/>
      <c r="N222" s="195"/>
      <c r="O222" s="195"/>
      <c r="P222" s="195"/>
      <c r="Q222" s="195"/>
      <c r="R222" s="195"/>
      <c r="S222" s="195"/>
      <c r="T222" s="195"/>
      <c r="U222" s="195"/>
      <c r="V222" s="195"/>
      <c r="W222" s="195"/>
      <c r="X222" s="195"/>
      <c r="Y222" s="195"/>
      <c r="Z222" s="195"/>
      <c r="AA222" s="195"/>
      <c r="AB222" s="195"/>
      <c r="AC222" s="195"/>
      <c r="AD222" s="195"/>
      <c r="AE222" s="195"/>
      <c r="AF222" s="195"/>
      <c r="AG222" s="195"/>
      <c r="AH222" s="195"/>
      <c r="AI222" s="195"/>
      <c r="AJ222" s="195"/>
      <c r="AK222" s="195"/>
      <c r="AL222" s="195"/>
      <c r="AM222" s="195"/>
      <c r="AN222" s="195"/>
    </row>
    <row r="223" spans="1:40" ht="15.75" customHeight="1" x14ac:dyDescent="0.2">
      <c r="A223" s="195"/>
      <c r="B223" s="195"/>
      <c r="C223" s="195"/>
      <c r="D223" s="195"/>
      <c r="E223" s="195"/>
      <c r="F223" s="195"/>
      <c r="G223" s="195"/>
      <c r="H223" s="195"/>
      <c r="I223" s="195"/>
      <c r="J223" s="195"/>
      <c r="K223" s="195"/>
      <c r="L223" s="195"/>
      <c r="M223" s="195"/>
      <c r="N223" s="195"/>
      <c r="O223" s="195"/>
      <c r="P223" s="195"/>
      <c r="Q223" s="195"/>
      <c r="R223" s="195"/>
      <c r="S223" s="195"/>
      <c r="T223" s="195"/>
      <c r="U223" s="195"/>
      <c r="V223" s="195"/>
      <c r="W223" s="195"/>
      <c r="X223" s="195"/>
      <c r="Y223" s="195"/>
      <c r="Z223" s="195"/>
      <c r="AA223" s="195"/>
      <c r="AB223" s="195"/>
      <c r="AC223" s="195"/>
      <c r="AD223" s="195"/>
      <c r="AE223" s="195"/>
      <c r="AF223" s="195"/>
      <c r="AG223" s="195"/>
      <c r="AH223" s="195"/>
      <c r="AI223" s="195"/>
      <c r="AJ223" s="195"/>
      <c r="AK223" s="195"/>
      <c r="AL223" s="195"/>
      <c r="AM223" s="195"/>
      <c r="AN223" s="195"/>
    </row>
    <row r="224" spans="1:40" ht="15.75" customHeight="1" x14ac:dyDescent="0.2">
      <c r="A224" s="195"/>
      <c r="B224" s="195"/>
      <c r="C224" s="195"/>
      <c r="D224" s="195"/>
      <c r="E224" s="195"/>
      <c r="F224" s="195"/>
      <c r="G224" s="195"/>
      <c r="H224" s="195"/>
      <c r="I224" s="195"/>
      <c r="J224" s="195"/>
      <c r="K224" s="195"/>
      <c r="L224" s="195"/>
      <c r="M224" s="195"/>
      <c r="N224" s="195"/>
      <c r="O224" s="195"/>
      <c r="P224" s="195"/>
      <c r="Q224" s="195"/>
      <c r="R224" s="195"/>
      <c r="S224" s="195"/>
      <c r="T224" s="195"/>
      <c r="U224" s="195"/>
      <c r="V224" s="195"/>
      <c r="W224" s="195"/>
      <c r="X224" s="195"/>
      <c r="Y224" s="195"/>
      <c r="Z224" s="195"/>
      <c r="AA224" s="195"/>
      <c r="AB224" s="195"/>
      <c r="AC224" s="195"/>
      <c r="AD224" s="195"/>
      <c r="AE224" s="195"/>
      <c r="AF224" s="195"/>
      <c r="AG224" s="195"/>
      <c r="AH224" s="195"/>
      <c r="AI224" s="195"/>
      <c r="AJ224" s="195"/>
      <c r="AK224" s="195"/>
      <c r="AL224" s="195"/>
      <c r="AM224" s="195"/>
      <c r="AN224" s="195"/>
    </row>
    <row r="225" spans="1:40" ht="15.75" customHeight="1" x14ac:dyDescent="0.2">
      <c r="A225" s="195"/>
      <c r="B225" s="195"/>
      <c r="C225" s="195"/>
      <c r="D225" s="195"/>
      <c r="E225" s="195"/>
      <c r="F225" s="195"/>
      <c r="G225" s="195"/>
      <c r="H225" s="195"/>
      <c r="I225" s="195"/>
      <c r="J225" s="195"/>
      <c r="K225" s="195"/>
      <c r="L225" s="195"/>
      <c r="M225" s="195"/>
      <c r="N225" s="195"/>
      <c r="O225" s="195"/>
      <c r="P225" s="195"/>
      <c r="Q225" s="195"/>
      <c r="R225" s="195"/>
      <c r="S225" s="195"/>
      <c r="T225" s="195"/>
      <c r="U225" s="195"/>
      <c r="V225" s="195"/>
      <c r="W225" s="195"/>
      <c r="X225" s="195"/>
      <c r="Y225" s="195"/>
      <c r="Z225" s="195"/>
      <c r="AA225" s="195"/>
      <c r="AB225" s="195"/>
      <c r="AC225" s="195"/>
      <c r="AD225" s="195"/>
      <c r="AE225" s="195"/>
      <c r="AF225" s="195"/>
      <c r="AG225" s="195"/>
      <c r="AH225" s="195"/>
      <c r="AI225" s="195"/>
      <c r="AJ225" s="195"/>
      <c r="AK225" s="195"/>
      <c r="AL225" s="195"/>
      <c r="AM225" s="195"/>
      <c r="AN225" s="195"/>
    </row>
    <row r="226" spans="1:40" ht="15.75" customHeight="1" x14ac:dyDescent="0.2">
      <c r="A226" s="195"/>
      <c r="B226" s="195"/>
      <c r="C226" s="195"/>
      <c r="D226" s="195"/>
      <c r="E226" s="195"/>
      <c r="F226" s="195"/>
      <c r="G226" s="195"/>
      <c r="H226" s="195"/>
      <c r="I226" s="195"/>
      <c r="J226" s="195"/>
      <c r="K226" s="195"/>
      <c r="L226" s="195"/>
      <c r="M226" s="195"/>
      <c r="N226" s="195"/>
      <c r="O226" s="195"/>
      <c r="P226" s="195"/>
      <c r="Q226" s="195"/>
      <c r="R226" s="195"/>
      <c r="S226" s="195"/>
      <c r="T226" s="195"/>
      <c r="U226" s="195"/>
      <c r="V226" s="195"/>
      <c r="W226" s="195"/>
      <c r="X226" s="195"/>
      <c r="Y226" s="195"/>
      <c r="Z226" s="195"/>
      <c r="AA226" s="195"/>
      <c r="AB226" s="195"/>
      <c r="AC226" s="195"/>
      <c r="AD226" s="195"/>
      <c r="AE226" s="195"/>
      <c r="AF226" s="195"/>
      <c r="AG226" s="195"/>
      <c r="AH226" s="195"/>
      <c r="AI226" s="195"/>
      <c r="AJ226" s="195"/>
      <c r="AK226" s="195"/>
      <c r="AL226" s="195"/>
      <c r="AM226" s="195"/>
      <c r="AN226" s="195"/>
    </row>
    <row r="227" spans="1:40" ht="15.75" customHeight="1" x14ac:dyDescent="0.2">
      <c r="A227" s="195"/>
      <c r="B227" s="195"/>
      <c r="C227" s="195"/>
      <c r="D227" s="195"/>
      <c r="E227" s="195"/>
      <c r="F227" s="195"/>
      <c r="G227" s="195"/>
      <c r="H227" s="195"/>
      <c r="I227" s="195"/>
      <c r="J227" s="195"/>
      <c r="K227" s="195"/>
      <c r="L227" s="195"/>
      <c r="M227" s="195"/>
      <c r="N227" s="195"/>
      <c r="O227" s="195"/>
      <c r="P227" s="195"/>
      <c r="Q227" s="195"/>
      <c r="R227" s="195"/>
      <c r="S227" s="195"/>
      <c r="T227" s="195"/>
      <c r="U227" s="195"/>
      <c r="V227" s="195"/>
      <c r="W227" s="195"/>
      <c r="X227" s="195"/>
      <c r="Y227" s="195"/>
      <c r="Z227" s="195"/>
      <c r="AA227" s="195"/>
      <c r="AB227" s="195"/>
      <c r="AC227" s="195"/>
      <c r="AD227" s="195"/>
      <c r="AE227" s="195"/>
      <c r="AF227" s="195"/>
      <c r="AG227" s="195"/>
      <c r="AH227" s="195"/>
      <c r="AI227" s="195"/>
      <c r="AJ227" s="195"/>
      <c r="AK227" s="195"/>
      <c r="AL227" s="195"/>
      <c r="AM227" s="195"/>
      <c r="AN227" s="195"/>
    </row>
    <row r="228" spans="1:40" ht="15.75" customHeight="1" x14ac:dyDescent="0.2">
      <c r="A228" s="195"/>
      <c r="B228" s="195"/>
      <c r="C228" s="195"/>
      <c r="D228" s="195"/>
      <c r="E228" s="195"/>
      <c r="F228" s="195"/>
      <c r="G228" s="195"/>
      <c r="H228" s="195"/>
      <c r="I228" s="195"/>
      <c r="J228" s="195"/>
      <c r="K228" s="195"/>
      <c r="L228" s="195"/>
      <c r="M228" s="195"/>
      <c r="N228" s="195"/>
      <c r="O228" s="195"/>
      <c r="P228" s="195"/>
      <c r="Q228" s="195"/>
      <c r="R228" s="195"/>
      <c r="S228" s="195"/>
      <c r="T228" s="195"/>
      <c r="U228" s="195"/>
      <c r="V228" s="195"/>
      <c r="W228" s="195"/>
      <c r="X228" s="195"/>
      <c r="Y228" s="195"/>
      <c r="Z228" s="195"/>
      <c r="AA228" s="195"/>
      <c r="AB228" s="195"/>
      <c r="AC228" s="195"/>
      <c r="AD228" s="195"/>
      <c r="AE228" s="195"/>
      <c r="AF228" s="195"/>
      <c r="AG228" s="195"/>
      <c r="AH228" s="195"/>
      <c r="AI228" s="195"/>
      <c r="AJ228" s="195"/>
      <c r="AK228" s="195"/>
      <c r="AL228" s="195"/>
      <c r="AM228" s="195"/>
      <c r="AN228" s="195"/>
    </row>
    <row r="229" spans="1:40" ht="15.75" customHeight="1" x14ac:dyDescent="0.2">
      <c r="A229" s="195"/>
      <c r="B229" s="195"/>
      <c r="C229" s="195"/>
      <c r="D229" s="195"/>
      <c r="E229" s="195"/>
      <c r="F229" s="195"/>
      <c r="G229" s="195"/>
      <c r="H229" s="195"/>
      <c r="I229" s="195"/>
      <c r="J229" s="195"/>
      <c r="K229" s="195"/>
      <c r="L229" s="195"/>
      <c r="M229" s="195"/>
      <c r="N229" s="195"/>
      <c r="O229" s="195"/>
      <c r="P229" s="195"/>
      <c r="Q229" s="195"/>
      <c r="R229" s="195"/>
      <c r="S229" s="195"/>
      <c r="T229" s="195"/>
      <c r="U229" s="195"/>
      <c r="V229" s="195"/>
      <c r="W229" s="195"/>
      <c r="X229" s="195"/>
      <c r="Y229" s="195"/>
      <c r="Z229" s="195"/>
      <c r="AA229" s="195"/>
      <c r="AB229" s="195"/>
      <c r="AC229" s="195"/>
      <c r="AD229" s="195"/>
      <c r="AE229" s="195"/>
      <c r="AF229" s="195"/>
      <c r="AG229" s="195"/>
      <c r="AH229" s="195"/>
      <c r="AI229" s="195"/>
      <c r="AJ229" s="195"/>
      <c r="AK229" s="195"/>
      <c r="AL229" s="195"/>
      <c r="AM229" s="195"/>
      <c r="AN229" s="195"/>
    </row>
    <row r="230" spans="1:40" ht="15.75" customHeight="1" x14ac:dyDescent="0.2">
      <c r="A230" s="195"/>
      <c r="B230" s="195"/>
      <c r="C230" s="195"/>
      <c r="D230" s="195"/>
      <c r="E230" s="195"/>
      <c r="F230" s="195"/>
      <c r="G230" s="195"/>
      <c r="H230" s="195"/>
      <c r="I230" s="195"/>
      <c r="J230" s="195"/>
      <c r="K230" s="195"/>
      <c r="L230" s="195"/>
      <c r="M230" s="195"/>
      <c r="N230" s="195"/>
      <c r="O230" s="195"/>
      <c r="P230" s="195"/>
      <c r="Q230" s="195"/>
      <c r="R230" s="195"/>
      <c r="S230" s="195"/>
      <c r="T230" s="195"/>
      <c r="U230" s="195"/>
      <c r="V230" s="195"/>
      <c r="W230" s="195"/>
      <c r="X230" s="195"/>
      <c r="Y230" s="195"/>
      <c r="Z230" s="195"/>
      <c r="AA230" s="195"/>
      <c r="AB230" s="195"/>
      <c r="AC230" s="195"/>
      <c r="AD230" s="195"/>
      <c r="AE230" s="195"/>
      <c r="AF230" s="195"/>
      <c r="AG230" s="195"/>
      <c r="AH230" s="195"/>
      <c r="AI230" s="195"/>
      <c r="AJ230" s="195"/>
      <c r="AK230" s="195"/>
      <c r="AL230" s="195"/>
      <c r="AM230" s="195"/>
      <c r="AN230" s="195"/>
    </row>
    <row r="231" spans="1:40" ht="15.75" customHeight="1" x14ac:dyDescent="0.2">
      <c r="A231" s="195"/>
      <c r="B231" s="195"/>
      <c r="C231" s="195"/>
      <c r="D231" s="195"/>
      <c r="E231" s="195"/>
      <c r="F231" s="195"/>
      <c r="G231" s="195"/>
      <c r="H231" s="195"/>
      <c r="I231" s="195"/>
      <c r="J231" s="195"/>
      <c r="K231" s="195"/>
      <c r="L231" s="195"/>
      <c r="M231" s="195"/>
      <c r="N231" s="195"/>
      <c r="O231" s="195"/>
      <c r="P231" s="195"/>
      <c r="Q231" s="195"/>
      <c r="R231" s="195"/>
      <c r="S231" s="195"/>
      <c r="T231" s="195"/>
      <c r="U231" s="195"/>
      <c r="V231" s="195"/>
      <c r="W231" s="195"/>
      <c r="X231" s="195"/>
      <c r="Y231" s="195"/>
      <c r="Z231" s="195"/>
      <c r="AA231" s="195"/>
      <c r="AB231" s="195"/>
      <c r="AC231" s="195"/>
      <c r="AD231" s="195"/>
      <c r="AE231" s="195"/>
      <c r="AF231" s="195"/>
      <c r="AG231" s="195"/>
      <c r="AH231" s="195"/>
      <c r="AI231" s="195"/>
      <c r="AJ231" s="195"/>
      <c r="AK231" s="195"/>
      <c r="AL231" s="195"/>
      <c r="AM231" s="195"/>
      <c r="AN231" s="195"/>
    </row>
    <row r="232" spans="1:40" ht="15.75" customHeight="1" x14ac:dyDescent="0.2">
      <c r="A232" s="195"/>
      <c r="B232" s="195"/>
      <c r="C232" s="195"/>
      <c r="D232" s="195"/>
      <c r="E232" s="195"/>
      <c r="F232" s="195"/>
      <c r="G232" s="195"/>
      <c r="H232" s="195"/>
      <c r="I232" s="195"/>
      <c r="J232" s="195"/>
      <c r="K232" s="195"/>
      <c r="L232" s="195"/>
      <c r="M232" s="195"/>
      <c r="N232" s="195"/>
      <c r="O232" s="195"/>
      <c r="P232" s="195"/>
      <c r="Q232" s="195"/>
      <c r="R232" s="195"/>
      <c r="S232" s="195"/>
      <c r="T232" s="195"/>
      <c r="U232" s="195"/>
      <c r="V232" s="195"/>
      <c r="W232" s="195"/>
      <c r="X232" s="195"/>
      <c r="Y232" s="195"/>
      <c r="Z232" s="195"/>
      <c r="AA232" s="195"/>
      <c r="AB232" s="195"/>
      <c r="AC232" s="195"/>
      <c r="AD232" s="195"/>
      <c r="AE232" s="195"/>
      <c r="AF232" s="195"/>
      <c r="AG232" s="195"/>
      <c r="AH232" s="195"/>
      <c r="AI232" s="195"/>
      <c r="AJ232" s="195"/>
      <c r="AK232" s="195"/>
      <c r="AL232" s="195"/>
      <c r="AM232" s="195"/>
      <c r="AN232" s="195"/>
    </row>
    <row r="233" spans="1:40" ht="15.75" customHeight="1" x14ac:dyDescent="0.2">
      <c r="A233" s="195"/>
      <c r="B233" s="195"/>
      <c r="C233" s="195"/>
      <c r="D233" s="195"/>
      <c r="E233" s="195"/>
      <c r="F233" s="195"/>
      <c r="G233" s="195"/>
      <c r="H233" s="195"/>
      <c r="I233" s="195"/>
      <c r="J233" s="195"/>
      <c r="K233" s="195"/>
      <c r="L233" s="195"/>
      <c r="M233" s="195"/>
      <c r="N233" s="195"/>
      <c r="O233" s="195"/>
      <c r="P233" s="195"/>
      <c r="Q233" s="195"/>
      <c r="R233" s="195"/>
      <c r="S233" s="195"/>
      <c r="T233" s="195"/>
      <c r="U233" s="195"/>
      <c r="V233" s="195"/>
      <c r="W233" s="195"/>
      <c r="X233" s="195"/>
      <c r="Y233" s="195"/>
      <c r="Z233" s="195"/>
      <c r="AA233" s="195"/>
      <c r="AB233" s="195"/>
      <c r="AC233" s="195"/>
      <c r="AD233" s="195"/>
      <c r="AE233" s="195"/>
      <c r="AF233" s="195"/>
      <c r="AG233" s="195"/>
      <c r="AH233" s="195"/>
      <c r="AI233" s="195"/>
      <c r="AJ233" s="195"/>
      <c r="AK233" s="195"/>
      <c r="AL233" s="195"/>
      <c r="AM233" s="195"/>
      <c r="AN233" s="195"/>
    </row>
    <row r="234" spans="1:40" ht="15.75" customHeight="1" x14ac:dyDescent="0.2">
      <c r="A234" s="195"/>
      <c r="B234" s="195"/>
      <c r="C234" s="195"/>
      <c r="D234" s="195"/>
      <c r="E234" s="195"/>
      <c r="F234" s="195"/>
      <c r="G234" s="195"/>
      <c r="H234" s="195"/>
      <c r="I234" s="195"/>
      <c r="J234" s="195"/>
      <c r="K234" s="195"/>
      <c r="L234" s="195"/>
      <c r="M234" s="195"/>
      <c r="N234" s="195"/>
      <c r="O234" s="195"/>
      <c r="P234" s="195"/>
      <c r="Q234" s="195"/>
      <c r="R234" s="195"/>
      <c r="S234" s="195"/>
      <c r="T234" s="195"/>
      <c r="U234" s="195"/>
      <c r="V234" s="195"/>
      <c r="W234" s="195"/>
      <c r="X234" s="195"/>
      <c r="Y234" s="195"/>
      <c r="Z234" s="195"/>
      <c r="AA234" s="195"/>
      <c r="AB234" s="195"/>
      <c r="AC234" s="195"/>
      <c r="AD234" s="195"/>
      <c r="AE234" s="195"/>
      <c r="AF234" s="195"/>
      <c r="AG234" s="195"/>
      <c r="AH234" s="195"/>
      <c r="AI234" s="195"/>
      <c r="AJ234" s="195"/>
      <c r="AK234" s="195"/>
      <c r="AL234" s="195"/>
      <c r="AM234" s="195"/>
      <c r="AN234" s="195"/>
    </row>
    <row r="235" spans="1:40" ht="15.75" customHeight="1" x14ac:dyDescent="0.2">
      <c r="A235" s="195"/>
      <c r="B235" s="195"/>
      <c r="C235" s="195"/>
      <c r="D235" s="195"/>
      <c r="E235" s="195"/>
      <c r="F235" s="195"/>
      <c r="G235" s="195"/>
      <c r="H235" s="195"/>
      <c r="I235" s="195"/>
      <c r="J235" s="195"/>
      <c r="K235" s="195"/>
      <c r="L235" s="195"/>
      <c r="M235" s="195"/>
      <c r="N235" s="195"/>
      <c r="O235" s="195"/>
      <c r="P235" s="195"/>
      <c r="Q235" s="195"/>
      <c r="R235" s="195"/>
      <c r="S235" s="195"/>
      <c r="T235" s="195"/>
      <c r="U235" s="195"/>
      <c r="V235" s="195"/>
      <c r="W235" s="195"/>
      <c r="X235" s="195"/>
      <c r="Y235" s="195"/>
      <c r="Z235" s="195"/>
      <c r="AA235" s="195"/>
      <c r="AB235" s="195"/>
      <c r="AC235" s="195"/>
      <c r="AD235" s="195"/>
      <c r="AE235" s="195"/>
      <c r="AF235" s="195"/>
      <c r="AG235" s="195"/>
      <c r="AH235" s="195"/>
      <c r="AI235" s="195"/>
      <c r="AJ235" s="195"/>
      <c r="AK235" s="195"/>
      <c r="AL235" s="195"/>
      <c r="AM235" s="195"/>
      <c r="AN235" s="195"/>
    </row>
    <row r="236" spans="1:40" ht="15.75" customHeight="1" x14ac:dyDescent="0.2">
      <c r="A236" s="195"/>
      <c r="B236" s="195"/>
      <c r="C236" s="195"/>
      <c r="D236" s="195"/>
      <c r="E236" s="195"/>
      <c r="F236" s="195"/>
      <c r="G236" s="195"/>
      <c r="H236" s="195"/>
      <c r="I236" s="195"/>
      <c r="J236" s="195"/>
      <c r="K236" s="195"/>
      <c r="L236" s="195"/>
      <c r="M236" s="195"/>
      <c r="N236" s="195"/>
      <c r="O236" s="195"/>
      <c r="P236" s="195"/>
      <c r="Q236" s="195"/>
      <c r="R236" s="195"/>
      <c r="S236" s="195"/>
      <c r="T236" s="195"/>
      <c r="U236" s="195"/>
      <c r="V236" s="195"/>
      <c r="W236" s="195"/>
      <c r="X236" s="195"/>
      <c r="Y236" s="195"/>
      <c r="Z236" s="195"/>
      <c r="AA236" s="195"/>
      <c r="AB236" s="195"/>
      <c r="AC236" s="195"/>
      <c r="AD236" s="195"/>
      <c r="AE236" s="195"/>
      <c r="AF236" s="195"/>
      <c r="AG236" s="195"/>
      <c r="AH236" s="195"/>
      <c r="AI236" s="195"/>
      <c r="AJ236" s="195"/>
      <c r="AK236" s="195"/>
      <c r="AL236" s="195"/>
      <c r="AM236" s="195"/>
      <c r="AN236" s="195"/>
    </row>
    <row r="237" spans="1:40" ht="15.75" customHeight="1" x14ac:dyDescent="0.2">
      <c r="A237" s="195"/>
      <c r="B237" s="195"/>
      <c r="C237" s="195"/>
      <c r="D237" s="195"/>
      <c r="E237" s="195"/>
      <c r="F237" s="195"/>
      <c r="G237" s="195"/>
      <c r="H237" s="195"/>
      <c r="I237" s="195"/>
      <c r="J237" s="195"/>
      <c r="K237" s="195"/>
      <c r="L237" s="195"/>
      <c r="M237" s="195"/>
      <c r="N237" s="195"/>
      <c r="O237" s="195"/>
      <c r="P237" s="195"/>
      <c r="Q237" s="195"/>
      <c r="R237" s="195"/>
      <c r="S237" s="195"/>
      <c r="T237" s="195"/>
      <c r="U237" s="195"/>
      <c r="V237" s="195"/>
      <c r="W237" s="195"/>
      <c r="X237" s="195"/>
      <c r="Y237" s="195"/>
      <c r="Z237" s="195"/>
      <c r="AA237" s="195"/>
      <c r="AB237" s="195"/>
      <c r="AC237" s="195"/>
      <c r="AD237" s="195"/>
      <c r="AE237" s="195"/>
      <c r="AF237" s="195"/>
      <c r="AG237" s="195"/>
      <c r="AH237" s="195"/>
      <c r="AI237" s="195"/>
      <c r="AJ237" s="195"/>
      <c r="AK237" s="195"/>
      <c r="AL237" s="195"/>
      <c r="AM237" s="195"/>
      <c r="AN237" s="195"/>
    </row>
    <row r="238" spans="1:40" ht="15.75" customHeight="1" x14ac:dyDescent="0.2">
      <c r="A238" s="195"/>
      <c r="B238" s="195"/>
      <c r="C238" s="195"/>
      <c r="D238" s="195"/>
      <c r="E238" s="195"/>
      <c r="F238" s="195"/>
      <c r="G238" s="195"/>
      <c r="H238" s="195"/>
      <c r="I238" s="195"/>
      <c r="J238" s="195"/>
      <c r="K238" s="195"/>
      <c r="L238" s="195"/>
      <c r="M238" s="195"/>
      <c r="N238" s="195"/>
      <c r="O238" s="195"/>
      <c r="P238" s="195"/>
      <c r="Q238" s="195"/>
      <c r="R238" s="195"/>
      <c r="S238" s="195"/>
      <c r="T238" s="195"/>
      <c r="U238" s="195"/>
      <c r="V238" s="195"/>
      <c r="W238" s="195"/>
      <c r="X238" s="195"/>
      <c r="Y238" s="195"/>
      <c r="Z238" s="195"/>
      <c r="AA238" s="195"/>
      <c r="AB238" s="195"/>
      <c r="AC238" s="195"/>
      <c r="AD238" s="195"/>
      <c r="AE238" s="195"/>
      <c r="AF238" s="195"/>
      <c r="AG238" s="195"/>
      <c r="AH238" s="195"/>
      <c r="AI238" s="195"/>
      <c r="AJ238" s="195"/>
      <c r="AK238" s="195"/>
      <c r="AL238" s="195"/>
      <c r="AM238" s="195"/>
      <c r="AN238" s="195"/>
    </row>
    <row r="239" spans="1:40" ht="15.75" customHeight="1" x14ac:dyDescent="0.2">
      <c r="A239" s="195"/>
      <c r="B239" s="195"/>
      <c r="C239" s="195"/>
      <c r="D239" s="195"/>
      <c r="E239" s="195"/>
      <c r="F239" s="195"/>
      <c r="G239" s="195"/>
      <c r="H239" s="195"/>
      <c r="I239" s="195"/>
      <c r="J239" s="195"/>
      <c r="K239" s="195"/>
      <c r="L239" s="195"/>
      <c r="M239" s="195"/>
      <c r="N239" s="195"/>
      <c r="O239" s="195"/>
      <c r="P239" s="195"/>
      <c r="Q239" s="195"/>
      <c r="R239" s="195"/>
      <c r="S239" s="195"/>
      <c r="T239" s="195"/>
      <c r="U239" s="195"/>
      <c r="V239" s="195"/>
      <c r="W239" s="195"/>
      <c r="X239" s="195"/>
      <c r="Y239" s="195"/>
      <c r="Z239" s="195"/>
      <c r="AA239" s="195"/>
      <c r="AB239" s="195"/>
      <c r="AC239" s="195"/>
      <c r="AD239" s="195"/>
      <c r="AE239" s="195"/>
      <c r="AF239" s="195"/>
      <c r="AG239" s="195"/>
      <c r="AH239" s="195"/>
      <c r="AI239" s="195"/>
      <c r="AJ239" s="195"/>
      <c r="AK239" s="195"/>
      <c r="AL239" s="195"/>
      <c r="AM239" s="195"/>
      <c r="AN239" s="195"/>
    </row>
    <row r="240" spans="1:40" ht="15.75" customHeight="1" x14ac:dyDescent="0.2">
      <c r="A240" s="195"/>
      <c r="B240" s="195"/>
      <c r="C240" s="195"/>
      <c r="D240" s="195"/>
      <c r="E240" s="195"/>
      <c r="F240" s="195"/>
      <c r="G240" s="195"/>
      <c r="H240" s="195"/>
      <c r="I240" s="195"/>
      <c r="J240" s="195"/>
      <c r="K240" s="195"/>
      <c r="L240" s="195"/>
      <c r="M240" s="195"/>
      <c r="N240" s="195"/>
      <c r="O240" s="195"/>
      <c r="P240" s="195"/>
      <c r="Q240" s="195"/>
      <c r="R240" s="195"/>
      <c r="S240" s="195"/>
      <c r="T240" s="195"/>
      <c r="U240" s="195"/>
      <c r="V240" s="195"/>
      <c r="W240" s="195"/>
      <c r="X240" s="195"/>
      <c r="Y240" s="195"/>
      <c r="Z240" s="195"/>
      <c r="AA240" s="195"/>
      <c r="AB240" s="195"/>
      <c r="AC240" s="195"/>
      <c r="AD240" s="195"/>
      <c r="AE240" s="195"/>
      <c r="AF240" s="195"/>
      <c r="AG240" s="195"/>
      <c r="AH240" s="195"/>
      <c r="AI240" s="195"/>
      <c r="AJ240" s="195"/>
      <c r="AK240" s="195"/>
      <c r="AL240" s="195"/>
      <c r="AM240" s="195"/>
      <c r="AN240" s="195"/>
    </row>
    <row r="241" spans="1:40" ht="15.75" customHeight="1" x14ac:dyDescent="0.2">
      <c r="A241" s="195"/>
      <c r="B241" s="195"/>
      <c r="C241" s="195"/>
      <c r="D241" s="195"/>
      <c r="E241" s="195"/>
      <c r="F241" s="195"/>
      <c r="G241" s="195"/>
      <c r="H241" s="195"/>
      <c r="I241" s="195"/>
      <c r="J241" s="195"/>
      <c r="K241" s="195"/>
      <c r="L241" s="195"/>
      <c r="M241" s="195"/>
      <c r="N241" s="195"/>
      <c r="O241" s="195"/>
      <c r="P241" s="195"/>
      <c r="Q241" s="195"/>
      <c r="R241" s="195"/>
      <c r="S241" s="195"/>
      <c r="T241" s="195"/>
      <c r="U241" s="195"/>
      <c r="V241" s="195"/>
      <c r="W241" s="195"/>
      <c r="X241" s="195"/>
      <c r="Y241" s="195"/>
      <c r="Z241" s="195"/>
      <c r="AA241" s="195"/>
      <c r="AB241" s="195"/>
      <c r="AC241" s="195"/>
      <c r="AD241" s="195"/>
      <c r="AE241" s="195"/>
      <c r="AF241" s="195"/>
      <c r="AG241" s="195"/>
      <c r="AH241" s="195"/>
      <c r="AI241" s="195"/>
      <c r="AJ241" s="195"/>
      <c r="AK241" s="195"/>
      <c r="AL241" s="195"/>
      <c r="AM241" s="195"/>
      <c r="AN241" s="195"/>
    </row>
    <row r="242" spans="1:40" ht="15.75" customHeight="1" x14ac:dyDescent="0.2">
      <c r="A242" s="195"/>
      <c r="B242" s="195"/>
      <c r="C242" s="195"/>
      <c r="D242" s="195"/>
      <c r="E242" s="195"/>
      <c r="F242" s="195"/>
      <c r="G242" s="195"/>
      <c r="H242" s="195"/>
      <c r="I242" s="195"/>
      <c r="J242" s="195"/>
      <c r="K242" s="195"/>
      <c r="L242" s="195"/>
      <c r="M242" s="195"/>
      <c r="N242" s="195"/>
      <c r="O242" s="195"/>
      <c r="P242" s="195"/>
      <c r="Q242" s="195"/>
      <c r="R242" s="195"/>
      <c r="S242" s="195"/>
      <c r="T242" s="195"/>
      <c r="U242" s="195"/>
      <c r="V242" s="195"/>
      <c r="W242" s="195"/>
      <c r="X242" s="195"/>
      <c r="Y242" s="195"/>
      <c r="Z242" s="195"/>
      <c r="AA242" s="195"/>
      <c r="AB242" s="195"/>
      <c r="AC242" s="195"/>
      <c r="AD242" s="195"/>
      <c r="AE242" s="195"/>
      <c r="AF242" s="195"/>
      <c r="AG242" s="195"/>
      <c r="AH242" s="195"/>
      <c r="AI242" s="195"/>
      <c r="AJ242" s="195"/>
      <c r="AK242" s="195"/>
      <c r="AL242" s="195"/>
      <c r="AM242" s="195"/>
      <c r="AN242" s="195"/>
    </row>
    <row r="243" spans="1:40" ht="15.75" customHeight="1" x14ac:dyDescent="0.2">
      <c r="A243" s="195"/>
      <c r="B243" s="195"/>
      <c r="C243" s="195"/>
      <c r="D243" s="195"/>
      <c r="E243" s="195"/>
      <c r="F243" s="195"/>
      <c r="G243" s="195"/>
      <c r="H243" s="195"/>
      <c r="I243" s="195"/>
      <c r="J243" s="195"/>
      <c r="K243" s="195"/>
      <c r="L243" s="195"/>
      <c r="M243" s="195"/>
      <c r="N243" s="195"/>
      <c r="O243" s="195"/>
      <c r="P243" s="195"/>
      <c r="Q243" s="195"/>
      <c r="R243" s="195"/>
      <c r="S243" s="195"/>
      <c r="T243" s="195"/>
      <c r="U243" s="195"/>
      <c r="V243" s="195"/>
      <c r="W243" s="195"/>
      <c r="X243" s="195"/>
      <c r="Y243" s="195"/>
      <c r="Z243" s="195"/>
      <c r="AA243" s="195"/>
      <c r="AB243" s="195"/>
      <c r="AC243" s="195"/>
      <c r="AD243" s="195"/>
      <c r="AE243" s="195"/>
      <c r="AF243" s="195"/>
      <c r="AG243" s="195"/>
      <c r="AH243" s="195"/>
      <c r="AI243" s="195"/>
      <c r="AJ243" s="195"/>
      <c r="AK243" s="195"/>
      <c r="AL243" s="195"/>
      <c r="AM243" s="195"/>
      <c r="AN243" s="195"/>
    </row>
    <row r="244" spans="1:40" ht="15.75" customHeight="1" x14ac:dyDescent="0.2">
      <c r="A244" s="195"/>
      <c r="B244" s="195"/>
      <c r="C244" s="195"/>
      <c r="D244" s="195"/>
      <c r="E244" s="195"/>
      <c r="F244" s="195"/>
      <c r="G244" s="195"/>
      <c r="H244" s="195"/>
      <c r="I244" s="195"/>
      <c r="J244" s="195"/>
      <c r="K244" s="195"/>
      <c r="L244" s="195"/>
      <c r="M244" s="195"/>
      <c r="N244" s="195"/>
      <c r="O244" s="195"/>
      <c r="P244" s="195"/>
      <c r="Q244" s="195"/>
      <c r="R244" s="195"/>
      <c r="S244" s="195"/>
      <c r="T244" s="195"/>
      <c r="U244" s="195"/>
      <c r="V244" s="195"/>
      <c r="W244" s="195"/>
      <c r="X244" s="195"/>
      <c r="Y244" s="195"/>
      <c r="Z244" s="195"/>
      <c r="AA244" s="195"/>
      <c r="AB244" s="195"/>
      <c r="AC244" s="195"/>
      <c r="AD244" s="195"/>
      <c r="AE244" s="195"/>
      <c r="AF244" s="195"/>
      <c r="AG244" s="195"/>
      <c r="AH244" s="195"/>
      <c r="AI244" s="195"/>
      <c r="AJ244" s="195"/>
      <c r="AK244" s="195"/>
      <c r="AL244" s="195"/>
      <c r="AM244" s="195"/>
      <c r="AN244" s="195"/>
    </row>
    <row r="245" spans="1:40" ht="15.75" customHeight="1" x14ac:dyDescent="0.2">
      <c r="A245" s="195"/>
      <c r="B245" s="195"/>
      <c r="C245" s="195"/>
      <c r="D245" s="195"/>
      <c r="E245" s="195"/>
      <c r="F245" s="195"/>
      <c r="G245" s="195"/>
      <c r="H245" s="195"/>
      <c r="I245" s="195"/>
      <c r="J245" s="195"/>
      <c r="K245" s="195"/>
      <c r="L245" s="195"/>
      <c r="M245" s="195"/>
      <c r="N245" s="195"/>
      <c r="O245" s="195"/>
      <c r="P245" s="195"/>
      <c r="Q245" s="195"/>
      <c r="R245" s="195"/>
      <c r="S245" s="195"/>
      <c r="T245" s="195"/>
      <c r="U245" s="195"/>
      <c r="V245" s="195"/>
      <c r="W245" s="195"/>
      <c r="X245" s="195"/>
      <c r="Y245" s="195"/>
      <c r="Z245" s="195"/>
      <c r="AA245" s="195"/>
      <c r="AB245" s="195"/>
      <c r="AC245" s="195"/>
      <c r="AD245" s="195"/>
      <c r="AE245" s="195"/>
      <c r="AF245" s="195"/>
      <c r="AG245" s="195"/>
      <c r="AH245" s="195"/>
      <c r="AI245" s="195"/>
      <c r="AJ245" s="195"/>
      <c r="AK245" s="195"/>
      <c r="AL245" s="195"/>
      <c r="AM245" s="195"/>
      <c r="AN245" s="195"/>
    </row>
    <row r="246" spans="1:40" ht="15.75" customHeight="1" x14ac:dyDescent="0.2">
      <c r="A246" s="195"/>
      <c r="B246" s="195"/>
      <c r="C246" s="195"/>
      <c r="D246" s="195"/>
      <c r="E246" s="195"/>
      <c r="F246" s="195"/>
      <c r="G246" s="195"/>
      <c r="H246" s="195"/>
      <c r="I246" s="195"/>
      <c r="J246" s="195"/>
      <c r="K246" s="195"/>
      <c r="L246" s="195"/>
      <c r="M246" s="195"/>
      <c r="N246" s="195"/>
      <c r="O246" s="195"/>
      <c r="P246" s="195"/>
      <c r="Q246" s="195"/>
      <c r="R246" s="195"/>
      <c r="S246" s="195"/>
      <c r="T246" s="195"/>
      <c r="U246" s="195"/>
      <c r="V246" s="195"/>
      <c r="W246" s="195"/>
      <c r="X246" s="195"/>
      <c r="Y246" s="195"/>
      <c r="Z246" s="195"/>
      <c r="AA246" s="195"/>
      <c r="AB246" s="195"/>
      <c r="AC246" s="195"/>
      <c r="AD246" s="195"/>
      <c r="AE246" s="195"/>
      <c r="AF246" s="195"/>
      <c r="AG246" s="195"/>
      <c r="AH246" s="195"/>
      <c r="AI246" s="195"/>
      <c r="AJ246" s="195"/>
      <c r="AK246" s="195"/>
      <c r="AL246" s="195"/>
      <c r="AM246" s="195"/>
      <c r="AN246" s="195"/>
    </row>
    <row r="247" spans="1:40" ht="15.75" customHeight="1" x14ac:dyDescent="0.2">
      <c r="A247" s="195"/>
      <c r="B247" s="195"/>
      <c r="C247" s="195"/>
      <c r="D247" s="195"/>
      <c r="E247" s="195"/>
      <c r="F247" s="195"/>
      <c r="G247" s="195"/>
      <c r="H247" s="195"/>
      <c r="I247" s="195"/>
      <c r="J247" s="195"/>
      <c r="K247" s="195"/>
      <c r="L247" s="195"/>
      <c r="M247" s="195"/>
      <c r="N247" s="195"/>
      <c r="O247" s="195"/>
      <c r="P247" s="195"/>
      <c r="Q247" s="195"/>
      <c r="R247" s="195"/>
      <c r="S247" s="195"/>
      <c r="T247" s="195"/>
      <c r="U247" s="195"/>
      <c r="V247" s="195"/>
      <c r="W247" s="195"/>
      <c r="X247" s="195"/>
      <c r="Y247" s="195"/>
      <c r="Z247" s="195"/>
      <c r="AA247" s="195"/>
      <c r="AB247" s="195"/>
      <c r="AC247" s="195"/>
      <c r="AD247" s="195"/>
      <c r="AE247" s="195"/>
      <c r="AF247" s="195"/>
      <c r="AG247" s="195"/>
      <c r="AH247" s="195"/>
      <c r="AI247" s="195"/>
      <c r="AJ247" s="195"/>
      <c r="AK247" s="195"/>
      <c r="AL247" s="195"/>
      <c r="AM247" s="195"/>
      <c r="AN247" s="195"/>
    </row>
    <row r="248" spans="1:40" ht="15.75" customHeight="1" x14ac:dyDescent="0.2">
      <c r="A248" s="195"/>
      <c r="B248" s="195"/>
      <c r="C248" s="195"/>
      <c r="D248" s="195"/>
      <c r="E248" s="195"/>
      <c r="F248" s="195"/>
      <c r="G248" s="195"/>
      <c r="H248" s="195"/>
      <c r="I248" s="195"/>
      <c r="J248" s="195"/>
      <c r="K248" s="195"/>
      <c r="L248" s="195"/>
      <c r="M248" s="195"/>
      <c r="N248" s="195"/>
      <c r="O248" s="195"/>
      <c r="P248" s="195"/>
      <c r="Q248" s="195"/>
      <c r="R248" s="195"/>
      <c r="S248" s="195"/>
      <c r="T248" s="195"/>
      <c r="U248" s="195"/>
      <c r="V248" s="195"/>
      <c r="W248" s="195"/>
      <c r="X248" s="195"/>
      <c r="Y248" s="195"/>
      <c r="Z248" s="195"/>
      <c r="AA248" s="195"/>
      <c r="AB248" s="195"/>
      <c r="AC248" s="195"/>
      <c r="AD248" s="195"/>
      <c r="AE248" s="195"/>
      <c r="AF248" s="195"/>
      <c r="AG248" s="195"/>
      <c r="AH248" s="195"/>
      <c r="AI248" s="195"/>
      <c r="AJ248" s="195"/>
      <c r="AK248" s="195"/>
      <c r="AL248" s="195"/>
      <c r="AM248" s="195"/>
      <c r="AN248" s="195"/>
    </row>
    <row r="249" spans="1:40" ht="15.75" customHeight="1" x14ac:dyDescent="0.2">
      <c r="A249" s="195"/>
      <c r="B249" s="195"/>
      <c r="C249" s="195"/>
      <c r="D249" s="195"/>
      <c r="E249" s="195"/>
      <c r="F249" s="195"/>
      <c r="G249" s="195"/>
      <c r="H249" s="195"/>
      <c r="I249" s="195"/>
      <c r="J249" s="195"/>
      <c r="K249" s="195"/>
      <c r="L249" s="195"/>
      <c r="M249" s="195"/>
      <c r="N249" s="195"/>
      <c r="O249" s="195"/>
      <c r="P249" s="195"/>
      <c r="Q249" s="195"/>
      <c r="R249" s="195"/>
      <c r="S249" s="195"/>
      <c r="T249" s="195"/>
      <c r="U249" s="195"/>
      <c r="V249" s="195"/>
      <c r="W249" s="195"/>
      <c r="X249" s="195"/>
      <c r="Y249" s="195"/>
      <c r="Z249" s="195"/>
      <c r="AA249" s="195"/>
      <c r="AB249" s="195"/>
      <c r="AC249" s="195"/>
      <c r="AD249" s="195"/>
      <c r="AE249" s="195"/>
      <c r="AF249" s="195"/>
      <c r="AG249" s="195"/>
      <c r="AH249" s="195"/>
      <c r="AI249" s="195"/>
      <c r="AJ249" s="195"/>
      <c r="AK249" s="195"/>
      <c r="AL249" s="195"/>
      <c r="AM249" s="195"/>
      <c r="AN249" s="195"/>
    </row>
    <row r="250" spans="1:40" ht="15.75" customHeight="1" x14ac:dyDescent="0.2">
      <c r="A250" s="195"/>
      <c r="B250" s="195"/>
      <c r="C250" s="195"/>
      <c r="D250" s="195"/>
      <c r="E250" s="195"/>
      <c r="F250" s="195"/>
      <c r="G250" s="195"/>
      <c r="H250" s="195"/>
      <c r="I250" s="195"/>
      <c r="J250" s="195"/>
      <c r="K250" s="195"/>
      <c r="L250" s="195"/>
      <c r="M250" s="195"/>
      <c r="N250" s="195"/>
      <c r="O250" s="195"/>
      <c r="P250" s="195"/>
      <c r="Q250" s="195"/>
      <c r="R250" s="195"/>
      <c r="S250" s="195"/>
      <c r="T250" s="195"/>
      <c r="U250" s="195"/>
      <c r="V250" s="195"/>
      <c r="W250" s="195"/>
      <c r="X250" s="195"/>
      <c r="Y250" s="195"/>
      <c r="Z250" s="195"/>
      <c r="AA250" s="195"/>
      <c r="AB250" s="195"/>
      <c r="AC250" s="195"/>
      <c r="AD250" s="195"/>
      <c r="AE250" s="195"/>
      <c r="AF250" s="195"/>
      <c r="AG250" s="195"/>
      <c r="AH250" s="195"/>
      <c r="AI250" s="195"/>
      <c r="AJ250" s="195"/>
      <c r="AK250" s="195"/>
      <c r="AL250" s="195"/>
      <c r="AM250" s="195"/>
      <c r="AN250" s="195"/>
    </row>
    <row r="251" spans="1:40" ht="15.75" customHeight="1" x14ac:dyDescent="0.2">
      <c r="A251" s="195"/>
      <c r="B251" s="195"/>
      <c r="C251" s="195"/>
      <c r="D251" s="195"/>
      <c r="E251" s="195"/>
      <c r="F251" s="195"/>
      <c r="G251" s="195"/>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row>
    <row r="252" spans="1:40" ht="15.75" customHeight="1" x14ac:dyDescent="0.2">
      <c r="A252" s="195"/>
      <c r="B252" s="195"/>
      <c r="C252" s="195"/>
      <c r="D252" s="195"/>
      <c r="E252" s="195"/>
      <c r="F252" s="195"/>
      <c r="G252" s="195"/>
      <c r="H252" s="195"/>
      <c r="I252" s="195"/>
      <c r="J252" s="195"/>
      <c r="K252" s="195"/>
      <c r="L252" s="195"/>
      <c r="M252" s="195"/>
      <c r="N252" s="195"/>
      <c r="O252" s="195"/>
      <c r="P252" s="195"/>
      <c r="Q252" s="195"/>
      <c r="R252" s="195"/>
      <c r="S252" s="195"/>
      <c r="T252" s="195"/>
      <c r="U252" s="195"/>
      <c r="V252" s="195"/>
      <c r="W252" s="195"/>
      <c r="X252" s="195"/>
      <c r="Y252" s="195"/>
      <c r="Z252" s="195"/>
      <c r="AA252" s="195"/>
      <c r="AB252" s="195"/>
      <c r="AC252" s="195"/>
      <c r="AD252" s="195"/>
      <c r="AE252" s="195"/>
      <c r="AF252" s="195"/>
      <c r="AG252" s="195"/>
      <c r="AH252" s="195"/>
      <c r="AI252" s="195"/>
      <c r="AJ252" s="195"/>
      <c r="AK252" s="195"/>
      <c r="AL252" s="195"/>
      <c r="AM252" s="195"/>
      <c r="AN252" s="195"/>
    </row>
    <row r="253" spans="1:40" ht="15.75" customHeight="1" x14ac:dyDescent="0.2">
      <c r="A253" s="195"/>
      <c r="B253" s="195"/>
      <c r="C253" s="195"/>
      <c r="D253" s="195"/>
      <c r="E253" s="195"/>
      <c r="F253" s="195"/>
      <c r="G253" s="195"/>
      <c r="H253" s="195"/>
      <c r="I253" s="195"/>
      <c r="J253" s="195"/>
      <c r="K253" s="195"/>
      <c r="L253" s="195"/>
      <c r="M253" s="195"/>
      <c r="N253" s="195"/>
      <c r="O253" s="195"/>
      <c r="P253" s="195"/>
      <c r="Q253" s="195"/>
      <c r="R253" s="195"/>
      <c r="S253" s="195"/>
      <c r="T253" s="195"/>
      <c r="U253" s="195"/>
      <c r="V253" s="195"/>
      <c r="W253" s="195"/>
      <c r="X253" s="195"/>
      <c r="Y253" s="195"/>
      <c r="Z253" s="195"/>
      <c r="AA253" s="195"/>
      <c r="AB253" s="195"/>
      <c r="AC253" s="195"/>
      <c r="AD253" s="195"/>
      <c r="AE253" s="195"/>
      <c r="AF253" s="195"/>
      <c r="AG253" s="195"/>
      <c r="AH253" s="195"/>
      <c r="AI253" s="195"/>
      <c r="AJ253" s="195"/>
      <c r="AK253" s="195"/>
      <c r="AL253" s="195"/>
      <c r="AM253" s="195"/>
      <c r="AN253" s="195"/>
    </row>
    <row r="254" spans="1:40" ht="15.75" customHeight="1" x14ac:dyDescent="0.2">
      <c r="A254" s="195"/>
      <c r="B254" s="195"/>
      <c r="C254" s="195"/>
      <c r="D254" s="195"/>
      <c r="E254" s="195"/>
      <c r="F254" s="195"/>
      <c r="G254" s="195"/>
      <c r="H254" s="195"/>
      <c r="I254" s="195"/>
      <c r="J254" s="195"/>
      <c r="K254" s="195"/>
      <c r="L254" s="195"/>
      <c r="M254" s="195"/>
      <c r="N254" s="195"/>
      <c r="O254" s="195"/>
      <c r="P254" s="195"/>
      <c r="Q254" s="195"/>
      <c r="R254" s="195"/>
      <c r="S254" s="195"/>
      <c r="T254" s="195"/>
      <c r="U254" s="195"/>
      <c r="V254" s="195"/>
      <c r="W254" s="195"/>
      <c r="X254" s="195"/>
      <c r="Y254" s="195"/>
      <c r="Z254" s="195"/>
      <c r="AA254" s="195"/>
      <c r="AB254" s="195"/>
      <c r="AC254" s="195"/>
      <c r="AD254" s="195"/>
      <c r="AE254" s="195"/>
      <c r="AF254" s="195"/>
      <c r="AG254" s="195"/>
      <c r="AH254" s="195"/>
      <c r="AI254" s="195"/>
      <c r="AJ254" s="195"/>
      <c r="AK254" s="195"/>
      <c r="AL254" s="195"/>
      <c r="AM254" s="195"/>
      <c r="AN254" s="195"/>
    </row>
    <row r="255" spans="1:40" ht="15.75" customHeight="1" x14ac:dyDescent="0.2">
      <c r="A255" s="195"/>
      <c r="B255" s="195"/>
      <c r="C255" s="195"/>
      <c r="D255" s="195"/>
      <c r="E255" s="195"/>
      <c r="F255" s="195"/>
      <c r="G255" s="195"/>
      <c r="H255" s="195"/>
      <c r="I255" s="195"/>
      <c r="J255" s="195"/>
      <c r="K255" s="195"/>
      <c r="L255" s="195"/>
      <c r="M255" s="195"/>
      <c r="N255" s="195"/>
      <c r="O255" s="195"/>
      <c r="P255" s="195"/>
      <c r="Q255" s="195"/>
      <c r="R255" s="195"/>
      <c r="S255" s="195"/>
      <c r="T255" s="195"/>
      <c r="U255" s="195"/>
      <c r="V255" s="195"/>
      <c r="W255" s="195"/>
      <c r="X255" s="195"/>
      <c r="Y255" s="195"/>
      <c r="Z255" s="195"/>
      <c r="AA255" s="195"/>
      <c r="AB255" s="195"/>
      <c r="AC255" s="195"/>
      <c r="AD255" s="195"/>
      <c r="AE255" s="195"/>
      <c r="AF255" s="195"/>
      <c r="AG255" s="195"/>
      <c r="AH255" s="195"/>
      <c r="AI255" s="195"/>
      <c r="AJ255" s="195"/>
      <c r="AK255" s="195"/>
      <c r="AL255" s="195"/>
      <c r="AM255" s="195"/>
      <c r="AN255" s="195"/>
    </row>
    <row r="256" spans="1:40" ht="15.75" customHeight="1" x14ac:dyDescent="0.2">
      <c r="A256" s="195"/>
      <c r="B256" s="195"/>
      <c r="C256" s="195"/>
      <c r="D256" s="195"/>
      <c r="E256" s="195"/>
      <c r="F256" s="195"/>
      <c r="G256" s="195"/>
      <c r="H256" s="195"/>
      <c r="I256" s="195"/>
      <c r="J256" s="195"/>
      <c r="K256" s="195"/>
      <c r="L256" s="195"/>
      <c r="M256" s="195"/>
      <c r="N256" s="195"/>
      <c r="O256" s="195"/>
      <c r="P256" s="195"/>
      <c r="Q256" s="195"/>
      <c r="R256" s="195"/>
      <c r="S256" s="195"/>
      <c r="T256" s="195"/>
      <c r="U256" s="195"/>
      <c r="V256" s="195"/>
      <c r="W256" s="195"/>
      <c r="X256" s="195"/>
      <c r="Y256" s="195"/>
      <c r="Z256" s="195"/>
      <c r="AA256" s="195"/>
      <c r="AB256" s="195"/>
      <c r="AC256" s="195"/>
      <c r="AD256" s="195"/>
      <c r="AE256" s="195"/>
      <c r="AF256" s="195"/>
      <c r="AG256" s="195"/>
      <c r="AH256" s="195"/>
      <c r="AI256" s="195"/>
      <c r="AJ256" s="195"/>
      <c r="AK256" s="195"/>
      <c r="AL256" s="195"/>
      <c r="AM256" s="195"/>
      <c r="AN256" s="195"/>
    </row>
    <row r="257" spans="1:40" ht="15.75" customHeight="1" x14ac:dyDescent="0.2">
      <c r="A257" s="195"/>
      <c r="B257" s="195"/>
      <c r="C257" s="195"/>
      <c r="D257" s="195"/>
      <c r="E257" s="195"/>
      <c r="F257" s="195"/>
      <c r="G257" s="195"/>
      <c r="H257" s="195"/>
      <c r="I257" s="195"/>
      <c r="J257" s="195"/>
      <c r="K257" s="195"/>
      <c r="L257" s="195"/>
      <c r="M257" s="195"/>
      <c r="N257" s="195"/>
      <c r="O257" s="195"/>
      <c r="P257" s="195"/>
      <c r="Q257" s="195"/>
      <c r="R257" s="195"/>
      <c r="S257" s="195"/>
      <c r="T257" s="195"/>
      <c r="U257" s="195"/>
      <c r="V257" s="195"/>
      <c r="W257" s="195"/>
      <c r="X257" s="195"/>
      <c r="Y257" s="195"/>
      <c r="Z257" s="195"/>
      <c r="AA257" s="195"/>
      <c r="AB257" s="195"/>
      <c r="AC257" s="195"/>
      <c r="AD257" s="195"/>
      <c r="AE257" s="195"/>
      <c r="AF257" s="195"/>
      <c r="AG257" s="195"/>
      <c r="AH257" s="195"/>
      <c r="AI257" s="195"/>
      <c r="AJ257" s="195"/>
      <c r="AK257" s="195"/>
      <c r="AL257" s="195"/>
      <c r="AM257" s="195"/>
      <c r="AN257" s="195"/>
    </row>
    <row r="258" spans="1:40" ht="15.75" customHeight="1" x14ac:dyDescent="0.2">
      <c r="A258" s="195"/>
      <c r="B258" s="195"/>
      <c r="C258" s="195"/>
      <c r="D258" s="195"/>
      <c r="E258" s="195"/>
      <c r="F258" s="195"/>
      <c r="G258" s="195"/>
      <c r="H258" s="195"/>
      <c r="I258" s="195"/>
      <c r="J258" s="195"/>
      <c r="K258" s="195"/>
      <c r="L258" s="195"/>
      <c r="M258" s="195"/>
      <c r="N258" s="195"/>
      <c r="O258" s="195"/>
      <c r="P258" s="195"/>
      <c r="Q258" s="195"/>
      <c r="R258" s="195"/>
      <c r="S258" s="195"/>
      <c r="T258" s="195"/>
      <c r="U258" s="195"/>
      <c r="V258" s="195"/>
      <c r="W258" s="195"/>
      <c r="X258" s="195"/>
      <c r="Y258" s="195"/>
      <c r="Z258" s="195"/>
      <c r="AA258" s="195"/>
      <c r="AB258" s="195"/>
      <c r="AC258" s="195"/>
      <c r="AD258" s="195"/>
      <c r="AE258" s="195"/>
      <c r="AF258" s="195"/>
      <c r="AG258" s="195"/>
      <c r="AH258" s="195"/>
      <c r="AI258" s="195"/>
      <c r="AJ258" s="195"/>
      <c r="AK258" s="195"/>
      <c r="AL258" s="195"/>
      <c r="AM258" s="195"/>
      <c r="AN258" s="195"/>
    </row>
    <row r="259" spans="1:40" ht="15.75" customHeight="1" x14ac:dyDescent="0.2">
      <c r="A259" s="195"/>
      <c r="B259" s="195"/>
      <c r="C259" s="195"/>
      <c r="D259" s="195"/>
      <c r="E259" s="195"/>
      <c r="F259" s="195"/>
      <c r="G259" s="195"/>
      <c r="H259" s="195"/>
      <c r="I259" s="195"/>
      <c r="J259" s="195"/>
      <c r="K259" s="195"/>
      <c r="L259" s="195"/>
      <c r="M259" s="195"/>
      <c r="N259" s="195"/>
      <c r="O259" s="195"/>
      <c r="P259" s="195"/>
      <c r="Q259" s="195"/>
      <c r="R259" s="195"/>
      <c r="S259" s="195"/>
      <c r="T259" s="195"/>
      <c r="U259" s="195"/>
      <c r="V259" s="195"/>
      <c r="W259" s="195"/>
      <c r="X259" s="195"/>
      <c r="Y259" s="195"/>
      <c r="Z259" s="195"/>
      <c r="AA259" s="195"/>
      <c r="AB259" s="195"/>
      <c r="AC259" s="195"/>
      <c r="AD259" s="195"/>
      <c r="AE259" s="195"/>
      <c r="AF259" s="195"/>
      <c r="AG259" s="195"/>
      <c r="AH259" s="195"/>
      <c r="AI259" s="195"/>
      <c r="AJ259" s="195"/>
      <c r="AK259" s="195"/>
      <c r="AL259" s="195"/>
      <c r="AM259" s="195"/>
      <c r="AN259" s="195"/>
    </row>
    <row r="260" spans="1:40" ht="15.75" customHeight="1" x14ac:dyDescent="0.2">
      <c r="A260" s="195"/>
      <c r="B260" s="195"/>
      <c r="C260" s="195"/>
      <c r="D260" s="195"/>
      <c r="E260" s="195"/>
      <c r="F260" s="195"/>
      <c r="G260" s="195"/>
      <c r="H260" s="195"/>
      <c r="I260" s="195"/>
      <c r="J260" s="195"/>
      <c r="K260" s="195"/>
      <c r="L260" s="195"/>
      <c r="M260" s="195"/>
      <c r="N260" s="195"/>
      <c r="O260" s="195"/>
      <c r="P260" s="195"/>
      <c r="Q260" s="195"/>
      <c r="R260" s="195"/>
      <c r="S260" s="195"/>
      <c r="T260" s="195"/>
      <c r="U260" s="195"/>
      <c r="V260" s="195"/>
      <c r="W260" s="195"/>
      <c r="X260" s="195"/>
      <c r="Y260" s="195"/>
      <c r="Z260" s="195"/>
      <c r="AA260" s="195"/>
      <c r="AB260" s="195"/>
      <c r="AC260" s="195"/>
      <c r="AD260" s="195"/>
      <c r="AE260" s="195"/>
      <c r="AF260" s="195"/>
      <c r="AG260" s="195"/>
      <c r="AH260" s="195"/>
      <c r="AI260" s="195"/>
      <c r="AJ260" s="195"/>
      <c r="AK260" s="195"/>
      <c r="AL260" s="195"/>
      <c r="AM260" s="195"/>
      <c r="AN260" s="195"/>
    </row>
    <row r="261" spans="1:40" ht="15.75" customHeight="1" x14ac:dyDescent="0.2">
      <c r="A261" s="195"/>
      <c r="B261" s="195"/>
      <c r="C261" s="195"/>
      <c r="D261" s="195"/>
      <c r="E261" s="195"/>
      <c r="F261" s="195"/>
      <c r="G261" s="195"/>
      <c r="H261" s="195"/>
      <c r="I261" s="195"/>
      <c r="J261" s="195"/>
      <c r="K261" s="195"/>
      <c r="L261" s="195"/>
      <c r="M261" s="195"/>
      <c r="N261" s="195"/>
      <c r="O261" s="195"/>
      <c r="P261" s="195"/>
      <c r="Q261" s="195"/>
      <c r="R261" s="195"/>
      <c r="S261" s="195"/>
      <c r="T261" s="195"/>
      <c r="U261" s="195"/>
      <c r="V261" s="195"/>
      <c r="W261" s="195"/>
      <c r="X261" s="195"/>
      <c r="Y261" s="195"/>
      <c r="Z261" s="195"/>
      <c r="AA261" s="195"/>
      <c r="AB261" s="195"/>
      <c r="AC261" s="195"/>
      <c r="AD261" s="195"/>
      <c r="AE261" s="195"/>
      <c r="AF261" s="195"/>
      <c r="AG261" s="195"/>
      <c r="AH261" s="195"/>
      <c r="AI261" s="195"/>
      <c r="AJ261" s="195"/>
      <c r="AK261" s="195"/>
      <c r="AL261" s="195"/>
      <c r="AM261" s="195"/>
      <c r="AN261" s="195"/>
    </row>
    <row r="262" spans="1:40" ht="15.75" customHeight="1" x14ac:dyDescent="0.2">
      <c r="A262" s="195"/>
      <c r="B262" s="195"/>
      <c r="C262" s="195"/>
      <c r="D262" s="195"/>
      <c r="E262" s="195"/>
      <c r="F262" s="195"/>
      <c r="G262" s="195"/>
      <c r="H262" s="195"/>
      <c r="I262" s="195"/>
      <c r="J262" s="195"/>
      <c r="K262" s="195"/>
      <c r="L262" s="195"/>
      <c r="M262" s="195"/>
      <c r="N262" s="195"/>
      <c r="O262" s="195"/>
      <c r="P262" s="195"/>
      <c r="Q262" s="195"/>
      <c r="R262" s="195"/>
      <c r="S262" s="195"/>
      <c r="T262" s="195"/>
      <c r="U262" s="195"/>
      <c r="V262" s="195"/>
      <c r="W262" s="195"/>
      <c r="X262" s="195"/>
      <c r="Y262" s="195"/>
      <c r="Z262" s="195"/>
      <c r="AA262" s="195"/>
      <c r="AB262" s="195"/>
      <c r="AC262" s="195"/>
      <c r="AD262" s="195"/>
      <c r="AE262" s="195"/>
      <c r="AF262" s="195"/>
      <c r="AG262" s="195"/>
      <c r="AH262" s="195"/>
      <c r="AI262" s="195"/>
      <c r="AJ262" s="195"/>
      <c r="AK262" s="195"/>
      <c r="AL262" s="195"/>
      <c r="AM262" s="195"/>
      <c r="AN262" s="195"/>
    </row>
    <row r="263" spans="1:40" ht="15.75" customHeight="1" x14ac:dyDescent="0.2">
      <c r="A263" s="195"/>
      <c r="B263" s="195"/>
      <c r="C263" s="195"/>
      <c r="D263" s="195"/>
      <c r="E263" s="195"/>
      <c r="F263" s="195"/>
      <c r="G263" s="195"/>
      <c r="H263" s="195"/>
      <c r="I263" s="195"/>
      <c r="J263" s="195"/>
      <c r="K263" s="195"/>
      <c r="L263" s="195"/>
      <c r="M263" s="195"/>
      <c r="N263" s="195"/>
      <c r="O263" s="195"/>
      <c r="P263" s="195"/>
      <c r="Q263" s="195"/>
      <c r="R263" s="195"/>
      <c r="S263" s="195"/>
      <c r="T263" s="195"/>
      <c r="U263" s="195"/>
      <c r="V263" s="195"/>
      <c r="W263" s="195"/>
      <c r="X263" s="195"/>
      <c r="Y263" s="195"/>
      <c r="Z263" s="195"/>
      <c r="AA263" s="195"/>
      <c r="AB263" s="195"/>
      <c r="AC263" s="195"/>
      <c r="AD263" s="195"/>
      <c r="AE263" s="195"/>
      <c r="AF263" s="195"/>
      <c r="AG263" s="195"/>
      <c r="AH263" s="195"/>
      <c r="AI263" s="195"/>
      <c r="AJ263" s="195"/>
      <c r="AK263" s="195"/>
      <c r="AL263" s="195"/>
      <c r="AM263" s="195"/>
      <c r="AN263" s="195"/>
    </row>
    <row r="264" spans="1:40" ht="15.75" customHeight="1" x14ac:dyDescent="0.2">
      <c r="A264" s="195"/>
      <c r="B264" s="195"/>
      <c r="C264" s="195"/>
      <c r="D264" s="195"/>
      <c r="E264" s="195"/>
      <c r="F264" s="195"/>
      <c r="G264" s="195"/>
      <c r="H264" s="195"/>
      <c r="I264" s="195"/>
      <c r="J264" s="195"/>
      <c r="K264" s="195"/>
      <c r="L264" s="195"/>
      <c r="M264" s="195"/>
      <c r="N264" s="195"/>
      <c r="O264" s="195"/>
      <c r="P264" s="195"/>
      <c r="Q264" s="195"/>
      <c r="R264" s="195"/>
      <c r="S264" s="195"/>
      <c r="T264" s="195"/>
      <c r="U264" s="195"/>
      <c r="V264" s="195"/>
      <c r="W264" s="195"/>
      <c r="X264" s="195"/>
      <c r="Y264" s="195"/>
      <c r="Z264" s="195"/>
      <c r="AA264" s="195"/>
      <c r="AB264" s="195"/>
      <c r="AC264" s="195"/>
      <c r="AD264" s="195"/>
      <c r="AE264" s="195"/>
      <c r="AF264" s="195"/>
      <c r="AG264" s="195"/>
      <c r="AH264" s="195"/>
      <c r="AI264" s="195"/>
      <c r="AJ264" s="195"/>
      <c r="AK264" s="195"/>
      <c r="AL264" s="195"/>
      <c r="AM264" s="195"/>
      <c r="AN264" s="195"/>
    </row>
    <row r="265" spans="1:40" ht="15.75" customHeight="1" x14ac:dyDescent="0.2">
      <c r="A265" s="195"/>
      <c r="B265" s="195"/>
      <c r="C265" s="195"/>
      <c r="D265" s="195"/>
      <c r="E265" s="195"/>
      <c r="F265" s="195"/>
      <c r="G265" s="195"/>
      <c r="H265" s="195"/>
      <c r="I265" s="195"/>
      <c r="J265" s="195"/>
      <c r="K265" s="195"/>
      <c r="L265" s="195"/>
      <c r="M265" s="195"/>
      <c r="N265" s="195"/>
      <c r="O265" s="195"/>
      <c r="P265" s="195"/>
      <c r="Q265" s="195"/>
      <c r="R265" s="195"/>
      <c r="S265" s="195"/>
      <c r="T265" s="195"/>
      <c r="U265" s="195"/>
      <c r="V265" s="195"/>
      <c r="W265" s="195"/>
      <c r="X265" s="195"/>
      <c r="Y265" s="195"/>
      <c r="Z265" s="195"/>
      <c r="AA265" s="195"/>
      <c r="AB265" s="195"/>
      <c r="AC265" s="195"/>
      <c r="AD265" s="195"/>
      <c r="AE265" s="195"/>
      <c r="AF265" s="195"/>
      <c r="AG265" s="195"/>
      <c r="AH265" s="195"/>
      <c r="AI265" s="195"/>
      <c r="AJ265" s="195"/>
      <c r="AK265" s="195"/>
      <c r="AL265" s="195"/>
      <c r="AM265" s="195"/>
      <c r="AN265" s="195"/>
    </row>
    <row r="266" spans="1:40" ht="15.75" customHeight="1" x14ac:dyDescent="0.2">
      <c r="A266" s="195"/>
      <c r="B266" s="195"/>
      <c r="C266" s="195"/>
      <c r="D266" s="195"/>
      <c r="E266" s="195"/>
      <c r="F266" s="195"/>
      <c r="G266" s="195"/>
      <c r="H266" s="195"/>
      <c r="I266" s="195"/>
      <c r="J266" s="195"/>
      <c r="K266" s="195"/>
      <c r="L266" s="195"/>
      <c r="M266" s="195"/>
      <c r="N266" s="195"/>
      <c r="O266" s="195"/>
      <c r="P266" s="195"/>
      <c r="Q266" s="195"/>
      <c r="R266" s="195"/>
      <c r="S266" s="195"/>
      <c r="T266" s="195"/>
      <c r="U266" s="195"/>
      <c r="V266" s="195"/>
      <c r="W266" s="195"/>
      <c r="X266" s="195"/>
      <c r="Y266" s="195"/>
      <c r="Z266" s="195"/>
      <c r="AA266" s="195"/>
      <c r="AB266" s="195"/>
      <c r="AC266" s="195"/>
      <c r="AD266" s="195"/>
      <c r="AE266" s="195"/>
      <c r="AF266" s="195"/>
      <c r="AG266" s="195"/>
      <c r="AH266" s="195"/>
      <c r="AI266" s="195"/>
      <c r="AJ266" s="195"/>
      <c r="AK266" s="195"/>
      <c r="AL266" s="195"/>
      <c r="AM266" s="195"/>
      <c r="AN266" s="195"/>
    </row>
    <row r="267" spans="1:40" ht="15.75" customHeight="1" x14ac:dyDescent="0.2">
      <c r="A267" s="195"/>
      <c r="B267" s="195"/>
      <c r="C267" s="195"/>
      <c r="D267" s="195"/>
      <c r="E267" s="195"/>
      <c r="F267" s="195"/>
      <c r="G267" s="195"/>
      <c r="H267" s="195"/>
      <c r="I267" s="195"/>
      <c r="J267" s="195"/>
      <c r="K267" s="195"/>
      <c r="L267" s="195"/>
      <c r="M267" s="195"/>
      <c r="N267" s="195"/>
      <c r="O267" s="195"/>
      <c r="P267" s="195"/>
      <c r="Q267" s="195"/>
      <c r="R267" s="195"/>
      <c r="S267" s="195"/>
      <c r="T267" s="195"/>
      <c r="U267" s="195"/>
      <c r="V267" s="195"/>
      <c r="W267" s="195"/>
      <c r="X267" s="195"/>
      <c r="Y267" s="195"/>
      <c r="Z267" s="195"/>
      <c r="AA267" s="195"/>
      <c r="AB267" s="195"/>
      <c r="AC267" s="195"/>
      <c r="AD267" s="195"/>
      <c r="AE267" s="195"/>
      <c r="AF267" s="195"/>
      <c r="AG267" s="195"/>
      <c r="AH267" s="195"/>
      <c r="AI267" s="195"/>
      <c r="AJ267" s="195"/>
      <c r="AK267" s="195"/>
      <c r="AL267" s="195"/>
      <c r="AM267" s="195"/>
      <c r="AN267" s="195"/>
    </row>
    <row r="268" spans="1:40" ht="15.75" customHeight="1" x14ac:dyDescent="0.2">
      <c r="A268" s="195"/>
      <c r="B268" s="195"/>
      <c r="C268" s="195"/>
      <c r="D268" s="195"/>
      <c r="E268" s="195"/>
      <c r="F268" s="195"/>
      <c r="G268" s="195"/>
      <c r="H268" s="195"/>
      <c r="I268" s="195"/>
      <c r="J268" s="195"/>
      <c r="K268" s="195"/>
      <c r="L268" s="195"/>
      <c r="M268" s="195"/>
      <c r="N268" s="195"/>
      <c r="O268" s="195"/>
      <c r="P268" s="195"/>
      <c r="Q268" s="195"/>
      <c r="R268" s="195"/>
      <c r="S268" s="195"/>
      <c r="T268" s="195"/>
      <c r="U268" s="195"/>
      <c r="V268" s="195"/>
      <c r="W268" s="195"/>
      <c r="X268" s="195"/>
      <c r="Y268" s="195"/>
      <c r="Z268" s="195"/>
      <c r="AA268" s="195"/>
      <c r="AB268" s="195"/>
      <c r="AC268" s="195"/>
      <c r="AD268" s="195"/>
      <c r="AE268" s="195"/>
      <c r="AF268" s="195"/>
      <c r="AG268" s="195"/>
      <c r="AH268" s="195"/>
      <c r="AI268" s="195"/>
      <c r="AJ268" s="195"/>
      <c r="AK268" s="195"/>
      <c r="AL268" s="195"/>
      <c r="AM268" s="195"/>
      <c r="AN268" s="195"/>
    </row>
    <row r="269" spans="1:40" ht="15.75" customHeight="1" x14ac:dyDescent="0.2">
      <c r="A269" s="195"/>
      <c r="B269" s="195"/>
      <c r="C269" s="195"/>
      <c r="D269" s="195"/>
      <c r="E269" s="195"/>
      <c r="F269" s="195"/>
      <c r="G269" s="195"/>
      <c r="H269" s="195"/>
      <c r="I269" s="195"/>
      <c r="J269" s="195"/>
      <c r="K269" s="195"/>
      <c r="L269" s="195"/>
      <c r="M269" s="195"/>
      <c r="N269" s="195"/>
      <c r="O269" s="195"/>
      <c r="P269" s="195"/>
      <c r="Q269" s="195"/>
      <c r="R269" s="195"/>
      <c r="S269" s="195"/>
      <c r="T269" s="195"/>
      <c r="U269" s="195"/>
      <c r="V269" s="195"/>
      <c r="W269" s="195"/>
      <c r="X269" s="195"/>
      <c r="Y269" s="195"/>
      <c r="Z269" s="195"/>
      <c r="AA269" s="195"/>
      <c r="AB269" s="195"/>
      <c r="AC269" s="195"/>
      <c r="AD269" s="195"/>
      <c r="AE269" s="195"/>
      <c r="AF269" s="195"/>
      <c r="AG269" s="195"/>
      <c r="AH269" s="195"/>
      <c r="AI269" s="195"/>
      <c r="AJ269" s="195"/>
      <c r="AK269" s="195"/>
      <c r="AL269" s="195"/>
      <c r="AM269" s="195"/>
      <c r="AN269" s="195"/>
    </row>
    <row r="270" spans="1:40" ht="15.75" customHeight="1" x14ac:dyDescent="0.2">
      <c r="A270" s="195"/>
      <c r="B270" s="195"/>
      <c r="C270" s="195"/>
      <c r="D270" s="195"/>
      <c r="E270" s="195"/>
      <c r="F270" s="195"/>
      <c r="G270" s="195"/>
      <c r="H270" s="195"/>
      <c r="I270" s="195"/>
      <c r="J270" s="195"/>
      <c r="K270" s="195"/>
      <c r="L270" s="195"/>
      <c r="M270" s="195"/>
      <c r="N270" s="195"/>
      <c r="O270" s="195"/>
      <c r="P270" s="195"/>
      <c r="Q270" s="195"/>
      <c r="R270" s="195"/>
      <c r="S270" s="195"/>
      <c r="T270" s="195"/>
      <c r="U270" s="195"/>
      <c r="V270" s="195"/>
      <c r="W270" s="195"/>
      <c r="X270" s="195"/>
      <c r="Y270" s="195"/>
      <c r="Z270" s="195"/>
      <c r="AA270" s="195"/>
      <c r="AB270" s="195"/>
      <c r="AC270" s="195"/>
      <c r="AD270" s="195"/>
      <c r="AE270" s="195"/>
      <c r="AF270" s="195"/>
      <c r="AG270" s="195"/>
      <c r="AH270" s="195"/>
      <c r="AI270" s="195"/>
      <c r="AJ270" s="195"/>
      <c r="AK270" s="195"/>
      <c r="AL270" s="195"/>
      <c r="AM270" s="195"/>
      <c r="AN270" s="195"/>
    </row>
    <row r="271" spans="1:40" ht="15.75" customHeight="1" x14ac:dyDescent="0.2">
      <c r="A271" s="195"/>
      <c r="B271" s="195"/>
      <c r="C271" s="195"/>
      <c r="D271" s="195"/>
      <c r="E271" s="195"/>
      <c r="F271" s="195"/>
      <c r="G271" s="195"/>
      <c r="H271" s="195"/>
      <c r="I271" s="195"/>
      <c r="J271" s="195"/>
      <c r="K271" s="195"/>
      <c r="L271" s="195"/>
      <c r="M271" s="195"/>
      <c r="N271" s="195"/>
      <c r="O271" s="195"/>
      <c r="P271" s="195"/>
      <c r="Q271" s="195"/>
      <c r="R271" s="195"/>
      <c r="S271" s="195"/>
      <c r="T271" s="195"/>
      <c r="U271" s="195"/>
      <c r="V271" s="195"/>
      <c r="W271" s="195"/>
      <c r="X271" s="195"/>
      <c r="Y271" s="195"/>
      <c r="Z271" s="195"/>
      <c r="AA271" s="195"/>
      <c r="AB271" s="195"/>
      <c r="AC271" s="195"/>
      <c r="AD271" s="195"/>
      <c r="AE271" s="195"/>
      <c r="AF271" s="195"/>
      <c r="AG271" s="195"/>
      <c r="AH271" s="195"/>
      <c r="AI271" s="195"/>
      <c r="AJ271" s="195"/>
      <c r="AK271" s="195"/>
      <c r="AL271" s="195"/>
      <c r="AM271" s="195"/>
      <c r="AN271" s="195"/>
    </row>
    <row r="272" spans="1:40"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password="D4A9" sheet="1" objects="1" scenarios="1"/>
  <mergeCells count="2">
    <mergeCell ref="B34:C34"/>
    <mergeCell ref="E34:F34"/>
  </mergeCells>
  <hyperlinks>
    <hyperlink ref="A1" location="INICIO!A1" display="Volver al indice"/>
  </hyperlinks>
  <pageMargins left="0.75" right="0.75" top="1" bottom="1" header="0.51180555555555496" footer="0.51180555555555496"/>
  <pageSetup paperSize="9" firstPageNumber="0" fitToHeight="0" orientation="landscape" horizontalDpi="300" verticalDpi="30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0"/>
  <sheetViews>
    <sheetView zoomScale="131" zoomScaleNormal="131" workbookViewId="0"/>
  </sheetViews>
  <sheetFormatPr baseColWidth="10" defaultColWidth="8.7109375" defaultRowHeight="16" x14ac:dyDescent="0.2"/>
  <cols>
    <col min="1" max="1" width="38.28515625" style="288" customWidth="1"/>
    <col min="2" max="6" width="10.5703125" style="288" customWidth="1"/>
    <col min="7" max="7" width="12.7109375" style="288" customWidth="1"/>
    <col min="8" max="9" width="14.7109375" style="288" customWidth="1"/>
    <col min="10" max="26" width="10.5703125" customWidth="1"/>
  </cols>
  <sheetData>
    <row r="1" spans="1:9" ht="15.75" customHeight="1" x14ac:dyDescent="0.2">
      <c r="A1" s="290" t="s">
        <v>54</v>
      </c>
      <c r="C1" s="294" t="s">
        <v>747</v>
      </c>
      <c r="F1" s="484" t="s">
        <v>425</v>
      </c>
    </row>
    <row r="2" spans="1:9" ht="15.75" customHeight="1" x14ac:dyDescent="0.2"/>
    <row r="3" spans="1:9" ht="15.75" customHeight="1" x14ac:dyDescent="0.2">
      <c r="A3" s="294" t="s">
        <v>748</v>
      </c>
    </row>
    <row r="4" spans="1:9" ht="15.75" customHeight="1" x14ac:dyDescent="0.2">
      <c r="A4" s="485" t="s">
        <v>749</v>
      </c>
    </row>
    <row r="5" spans="1:9" ht="15.75" customHeight="1" x14ac:dyDescent="0.2">
      <c r="A5" s="485" t="s">
        <v>750</v>
      </c>
    </row>
    <row r="6" spans="1:9" ht="15.75" customHeight="1" x14ac:dyDescent="0.2">
      <c r="A6" s="296" t="s">
        <v>751</v>
      </c>
    </row>
    <row r="7" spans="1:9" ht="15.75" customHeight="1" x14ac:dyDescent="0.2">
      <c r="A7" s="485" t="s">
        <v>752</v>
      </c>
    </row>
    <row r="8" spans="1:9" ht="15.75" customHeight="1" x14ac:dyDescent="0.2"/>
    <row r="9" spans="1:9" ht="15.75" customHeight="1" x14ac:dyDescent="0.2"/>
    <row r="10" spans="1:9" ht="15.75" customHeight="1" x14ac:dyDescent="0.2"/>
    <row r="11" spans="1:9" ht="15.75" customHeight="1" x14ac:dyDescent="0.2">
      <c r="A11" s="294"/>
      <c r="B11" s="486" t="s">
        <v>367</v>
      </c>
      <c r="C11" s="487" t="s">
        <v>64</v>
      </c>
      <c r="D11" s="486" t="s">
        <v>65</v>
      </c>
      <c r="E11" s="487" t="s">
        <v>66</v>
      </c>
      <c r="F11" s="486" t="s">
        <v>67</v>
      </c>
      <c r="G11" s="488" t="s">
        <v>68</v>
      </c>
      <c r="H11" s="486" t="s">
        <v>69</v>
      </c>
      <c r="I11" s="488" t="s">
        <v>70</v>
      </c>
    </row>
    <row r="12" spans="1:9" ht="15.75" customHeight="1" x14ac:dyDescent="0.2">
      <c r="A12" s="489" t="s">
        <v>753</v>
      </c>
      <c r="B12" s="490">
        <f>SUM(B14:B27)</f>
        <v>7</v>
      </c>
      <c r="C12" s="491">
        <f>SUM(C14:C27)</f>
        <v>3</v>
      </c>
      <c r="D12" s="490">
        <f>SUM(D14:D27)</f>
        <v>5</v>
      </c>
      <c r="E12" s="491">
        <v>1</v>
      </c>
      <c r="F12" s="490">
        <v>4</v>
      </c>
      <c r="G12" s="492">
        <v>2</v>
      </c>
      <c r="H12" s="490">
        <v>8</v>
      </c>
      <c r="I12" s="492">
        <v>5</v>
      </c>
    </row>
    <row r="13" spans="1:9" ht="15.75" customHeight="1" x14ac:dyDescent="0.2">
      <c r="A13" s="294"/>
      <c r="B13" s="493"/>
      <c r="C13" s="493"/>
      <c r="D13" s="493"/>
      <c r="E13" s="493"/>
      <c r="F13" s="493"/>
      <c r="G13" s="493"/>
      <c r="H13" s="493"/>
      <c r="I13" s="493"/>
    </row>
    <row r="14" spans="1:9" ht="15.75" customHeight="1" x14ac:dyDescent="0.2">
      <c r="A14" s="489" t="s">
        <v>754</v>
      </c>
      <c r="B14" s="493"/>
      <c r="C14" s="493"/>
      <c r="D14" s="493"/>
      <c r="E14" s="493"/>
      <c r="F14" s="493"/>
      <c r="G14" s="493"/>
      <c r="H14" s="493"/>
      <c r="I14" s="493"/>
    </row>
    <row r="15" spans="1:9" ht="15.75" customHeight="1" x14ac:dyDescent="0.2">
      <c r="A15" s="494" t="s">
        <v>81</v>
      </c>
      <c r="B15" s="490">
        <v>3</v>
      </c>
      <c r="C15" s="491">
        <v>1</v>
      </c>
      <c r="D15" s="490">
        <v>1</v>
      </c>
      <c r="E15" s="491"/>
      <c r="F15" s="490">
        <v>1</v>
      </c>
      <c r="G15" s="492">
        <v>1</v>
      </c>
      <c r="H15" s="490"/>
      <c r="I15" s="492">
        <v>2</v>
      </c>
    </row>
    <row r="16" spans="1:9" ht="15.75" customHeight="1" x14ac:dyDescent="0.2">
      <c r="A16" s="494" t="s">
        <v>584</v>
      </c>
      <c r="B16" s="490"/>
      <c r="C16" s="491"/>
      <c r="D16" s="490"/>
      <c r="E16" s="491"/>
      <c r="F16" s="490">
        <v>1</v>
      </c>
      <c r="G16" s="492"/>
      <c r="H16" s="490"/>
      <c r="I16" s="492"/>
    </row>
    <row r="17" spans="1:9" ht="15.75" customHeight="1" x14ac:dyDescent="0.2">
      <c r="A17" s="494" t="s">
        <v>83</v>
      </c>
      <c r="B17" s="490"/>
      <c r="C17" s="491"/>
      <c r="D17" s="490">
        <v>1</v>
      </c>
      <c r="E17" s="491"/>
      <c r="F17" s="490">
        <v>1</v>
      </c>
      <c r="G17" s="492"/>
      <c r="H17" s="490"/>
      <c r="I17" s="492"/>
    </row>
    <row r="18" spans="1:9" ht="15.75" customHeight="1" x14ac:dyDescent="0.2">
      <c r="A18" s="494" t="s">
        <v>84</v>
      </c>
      <c r="B18" s="490">
        <v>1</v>
      </c>
      <c r="C18" s="491"/>
      <c r="D18" s="490"/>
      <c r="E18" s="491"/>
      <c r="F18" s="490"/>
      <c r="G18" s="492"/>
      <c r="H18" s="490"/>
      <c r="I18" s="492"/>
    </row>
    <row r="19" spans="1:9" ht="15.75" customHeight="1" x14ac:dyDescent="0.2">
      <c r="A19" s="494" t="s">
        <v>85</v>
      </c>
      <c r="B19" s="490"/>
      <c r="C19" s="491"/>
      <c r="D19" s="490"/>
      <c r="E19" s="491"/>
      <c r="F19" s="490"/>
      <c r="G19" s="492">
        <v>1</v>
      </c>
      <c r="H19" s="490">
        <v>1</v>
      </c>
      <c r="I19" s="492"/>
    </row>
    <row r="20" spans="1:9" ht="15.75" customHeight="1" x14ac:dyDescent="0.2">
      <c r="A20" s="494" t="s">
        <v>86</v>
      </c>
      <c r="B20" s="490">
        <v>3</v>
      </c>
      <c r="C20" s="491"/>
      <c r="D20" s="490"/>
      <c r="E20" s="491"/>
      <c r="F20" s="490"/>
      <c r="G20" s="492"/>
      <c r="H20" s="490"/>
      <c r="I20" s="492">
        <v>2</v>
      </c>
    </row>
    <row r="21" spans="1:9" ht="15.75" customHeight="1" x14ac:dyDescent="0.2">
      <c r="A21" s="494" t="s">
        <v>88</v>
      </c>
      <c r="B21" s="490"/>
      <c r="C21" s="491"/>
      <c r="D21" s="490"/>
      <c r="E21" s="491"/>
      <c r="F21" s="490"/>
      <c r="G21" s="492"/>
      <c r="H21" s="490"/>
      <c r="I21" s="492"/>
    </row>
    <row r="22" spans="1:9" ht="15.75" customHeight="1" x14ac:dyDescent="0.2">
      <c r="A22" s="494" t="s">
        <v>89</v>
      </c>
      <c r="B22" s="490"/>
      <c r="C22" s="491"/>
      <c r="D22" s="490">
        <v>1</v>
      </c>
      <c r="E22" s="491"/>
      <c r="F22" s="490"/>
      <c r="G22" s="492"/>
      <c r="H22" s="490"/>
      <c r="I22" s="492"/>
    </row>
    <row r="23" spans="1:9" ht="15.75" customHeight="1" x14ac:dyDescent="0.2">
      <c r="A23" s="494" t="s">
        <v>91</v>
      </c>
      <c r="B23" s="490"/>
      <c r="C23" s="491">
        <v>2</v>
      </c>
      <c r="D23" s="490">
        <v>2</v>
      </c>
      <c r="E23" s="491">
        <v>1</v>
      </c>
      <c r="F23" s="490"/>
      <c r="G23" s="492"/>
      <c r="H23" s="490"/>
      <c r="I23" s="492">
        <v>1</v>
      </c>
    </row>
    <row r="24" spans="1:9" ht="15.75" customHeight="1" x14ac:dyDescent="0.2">
      <c r="A24" s="494" t="s">
        <v>665</v>
      </c>
      <c r="B24" s="490"/>
      <c r="C24" s="491"/>
      <c r="D24" s="490"/>
      <c r="E24" s="491"/>
      <c r="F24" s="490"/>
      <c r="G24" s="492"/>
      <c r="H24" s="490"/>
      <c r="I24" s="492"/>
    </row>
    <row r="25" spans="1:9" ht="15.75" customHeight="1" x14ac:dyDescent="0.2">
      <c r="A25" s="494" t="s">
        <v>94</v>
      </c>
      <c r="B25" s="490"/>
      <c r="C25" s="491"/>
      <c r="D25" s="490"/>
      <c r="E25" s="491"/>
      <c r="F25" s="490">
        <v>1</v>
      </c>
      <c r="G25" s="492"/>
      <c r="H25" s="490">
        <v>7</v>
      </c>
      <c r="I25" s="492"/>
    </row>
    <row r="26" spans="1:9" ht="15.75" customHeight="1" x14ac:dyDescent="0.2">
      <c r="A26" s="494" t="s">
        <v>95</v>
      </c>
      <c r="B26" s="490"/>
      <c r="C26" s="491"/>
      <c r="D26" s="490"/>
      <c r="E26" s="491"/>
      <c r="F26" s="490"/>
      <c r="G26" s="492"/>
      <c r="H26" s="490"/>
      <c r="I26" s="492"/>
    </row>
    <row r="27" spans="1:9" ht="15.75" customHeight="1" x14ac:dyDescent="0.2">
      <c r="A27" s="494" t="s">
        <v>96</v>
      </c>
      <c r="B27" s="490"/>
      <c r="C27" s="491"/>
      <c r="D27" s="490"/>
      <c r="E27" s="491"/>
      <c r="F27" s="490"/>
      <c r="G27" s="492"/>
      <c r="H27" s="490"/>
      <c r="I27" s="492"/>
    </row>
    <row r="28" spans="1:9" ht="15.75" customHeight="1" x14ac:dyDescent="0.2">
      <c r="A28" s="495"/>
      <c r="B28" s="496"/>
      <c r="C28" s="496"/>
      <c r="D28" s="496"/>
      <c r="E28" s="496"/>
      <c r="F28" s="496"/>
      <c r="H28" s="496"/>
    </row>
    <row r="29" spans="1:9" ht="15.75" customHeight="1" x14ac:dyDescent="0.2">
      <c r="A29" s="294"/>
      <c r="B29" s="497"/>
      <c r="C29" s="497"/>
      <c r="D29" s="497"/>
      <c r="E29" s="497"/>
      <c r="F29" s="497"/>
      <c r="H29" s="497"/>
    </row>
    <row r="30" spans="1:9" ht="15.75" customHeight="1" x14ac:dyDescent="0.2">
      <c r="A30" s="489" t="s">
        <v>755</v>
      </c>
      <c r="B30" s="490">
        <v>100</v>
      </c>
      <c r="C30" s="491">
        <v>100</v>
      </c>
      <c r="D30" s="490">
        <v>100</v>
      </c>
      <c r="E30" s="491">
        <v>100</v>
      </c>
      <c r="F30" s="490">
        <v>100</v>
      </c>
      <c r="G30" s="498"/>
      <c r="H30" s="498"/>
      <c r="I30" s="498"/>
    </row>
    <row r="31" spans="1:9" ht="15.75" customHeight="1" x14ac:dyDescent="0.2">
      <c r="A31" s="489" t="s">
        <v>756</v>
      </c>
      <c r="B31" s="490">
        <v>100</v>
      </c>
      <c r="C31" s="491">
        <v>100</v>
      </c>
      <c r="D31" s="490">
        <v>100</v>
      </c>
      <c r="E31" s="491">
        <v>100</v>
      </c>
      <c r="F31" s="490">
        <v>100</v>
      </c>
      <c r="G31" s="491">
        <v>100</v>
      </c>
      <c r="H31" s="490">
        <v>100</v>
      </c>
      <c r="I31" s="491">
        <v>100</v>
      </c>
    </row>
    <row r="32" spans="1:9"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password="D4A9" sheet="1" objects="1" scenarios="1"/>
  <hyperlinks>
    <hyperlink ref="A1" location="INICIO!A1" display="Volver al indice"/>
  </hyperlinks>
  <pageMargins left="0.75" right="0.75" top="1" bottom="1" header="0.51180555555555496" footer="0.51180555555555496"/>
  <pageSetup paperSize="9" firstPageNumber="0"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001"/>
  <sheetViews>
    <sheetView zoomScale="131" zoomScaleNormal="131" workbookViewId="0"/>
  </sheetViews>
  <sheetFormatPr baseColWidth="10" defaultColWidth="8.7109375" defaultRowHeight="16" x14ac:dyDescent="0.2"/>
  <cols>
    <col min="1" max="1" width="39" customWidth="1"/>
    <col min="2" max="4" width="13.28515625" customWidth="1"/>
    <col min="5" max="5" width="1.42578125" customWidth="1"/>
    <col min="6" max="10" width="12.140625" hidden="1" customWidth="1"/>
    <col min="11" max="13" width="12.140625" customWidth="1"/>
    <col min="14" max="14" width="1.42578125" customWidth="1"/>
    <col min="15" max="19" width="12.140625" hidden="1" customWidth="1"/>
    <col min="20" max="22" width="10.85546875" customWidth="1"/>
    <col min="23" max="23" width="1.42578125" customWidth="1"/>
    <col min="24" max="28" width="12.140625" hidden="1" customWidth="1"/>
    <col min="30" max="31" width="10.5703125" customWidth="1"/>
    <col min="32" max="32" width="1.42578125" customWidth="1"/>
    <col min="33" max="37" width="12.140625" hidden="1" customWidth="1"/>
    <col min="39" max="40" width="10.5703125" customWidth="1"/>
    <col min="41" max="41" width="1.42578125" customWidth="1"/>
    <col min="42" max="46" width="12.140625" customWidth="1"/>
    <col min="48" max="49" width="10.5703125" customWidth="1"/>
    <col min="50" max="50" width="1.42578125" customWidth="1"/>
  </cols>
  <sheetData>
    <row r="1" spans="1:53" ht="15.75" customHeight="1" x14ac:dyDescent="0.2">
      <c r="A1" s="194" t="s">
        <v>54</v>
      </c>
      <c r="B1" s="6"/>
      <c r="C1" s="195" t="s">
        <v>294</v>
      </c>
      <c r="D1" s="6"/>
      <c r="E1" s="6"/>
      <c r="F1" s="6"/>
      <c r="G1" s="6"/>
      <c r="H1" s="6"/>
      <c r="I1" s="6"/>
      <c r="J1" s="6"/>
      <c r="K1" s="6"/>
      <c r="L1" s="6"/>
      <c r="M1" s="196" t="s">
        <v>757</v>
      </c>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row>
    <row r="2" spans="1:53" ht="15.75" customHeight="1" x14ac:dyDescent="0.2">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row>
    <row r="3" spans="1:53" ht="15.75" customHeight="1" x14ac:dyDescent="0.2">
      <c r="A3" s="195" t="s">
        <v>758</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3" ht="15.75" customHeight="1" x14ac:dyDescent="0.2">
      <c r="A4" s="195" t="s">
        <v>759</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row>
    <row r="5" spans="1:53" ht="15.75" customHeight="1" x14ac:dyDescent="0.2">
      <c r="A5" s="195" t="s">
        <v>760</v>
      </c>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row>
    <row r="6" spans="1:53" ht="15.75" customHeight="1" x14ac:dyDescent="0.2">
      <c r="A6" s="195" t="s">
        <v>761</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row>
    <row r="7" spans="1:53" ht="15.75" customHeight="1" x14ac:dyDescent="0.2">
      <c r="A7" s="224" t="s">
        <v>762</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row>
    <row r="8" spans="1:53" ht="15.75" customHeight="1" x14ac:dyDescent="0.2">
      <c r="A8" s="195" t="s">
        <v>763</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row>
    <row r="9" spans="1:53" ht="15.75" customHeight="1" x14ac:dyDescent="0.2">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row>
    <row r="10" spans="1:53" ht="15.75" customHeight="1" x14ac:dyDescent="0.2">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row>
    <row r="11" spans="1:53" ht="15.75" customHeight="1" x14ac:dyDescent="0.2">
      <c r="A11" s="195"/>
      <c r="B11" s="798" t="s">
        <v>764</v>
      </c>
      <c r="C11" s="798"/>
      <c r="D11" s="798"/>
      <c r="E11" s="500"/>
      <c r="F11" s="801" t="s">
        <v>765</v>
      </c>
      <c r="G11" s="801"/>
      <c r="H11" s="801"/>
      <c r="I11" s="801"/>
      <c r="J11" s="801"/>
      <c r="K11" s="802" t="s">
        <v>261</v>
      </c>
      <c r="L11" s="802"/>
      <c r="M11" s="802"/>
      <c r="N11" s="500"/>
      <c r="O11" s="500"/>
      <c r="P11" s="500"/>
      <c r="Q11" s="500"/>
      <c r="R11" s="500"/>
      <c r="S11" s="500"/>
      <c r="T11" s="798" t="s">
        <v>262</v>
      </c>
      <c r="U11" s="798"/>
      <c r="V11" s="798"/>
      <c r="W11" s="500"/>
      <c r="X11" s="500"/>
      <c r="Y11" s="500"/>
      <c r="Z11" s="500"/>
      <c r="AA11" s="500"/>
      <c r="AB11" s="500"/>
      <c r="AC11" s="798" t="s">
        <v>263</v>
      </c>
      <c r="AD11" s="798"/>
      <c r="AE11" s="798"/>
      <c r="AF11" s="500"/>
      <c r="AG11" s="500"/>
      <c r="AH11" s="500"/>
      <c r="AI11" s="500"/>
      <c r="AJ11" s="500"/>
      <c r="AK11" s="500"/>
      <c r="AL11" s="798" t="s">
        <v>264</v>
      </c>
      <c r="AM11" s="798"/>
      <c r="AN11" s="798"/>
      <c r="AO11" s="500"/>
      <c r="AP11" s="500"/>
      <c r="AQ11" s="500"/>
      <c r="AR11" s="500"/>
      <c r="AS11" s="500"/>
      <c r="AT11" s="500"/>
      <c r="AU11" s="798" t="s">
        <v>265</v>
      </c>
      <c r="AV11" s="798"/>
      <c r="AW11" s="798"/>
      <c r="AX11" s="500"/>
      <c r="AY11" s="798" t="s">
        <v>266</v>
      </c>
      <c r="AZ11" s="798"/>
      <c r="BA11" s="798"/>
    </row>
    <row r="12" spans="1:53" ht="60" customHeight="1" x14ac:dyDescent="0.2">
      <c r="A12" s="502" t="s">
        <v>267</v>
      </c>
      <c r="B12" s="200" t="s">
        <v>766</v>
      </c>
      <c r="C12" s="503" t="s">
        <v>767</v>
      </c>
      <c r="D12" s="200" t="s">
        <v>768</v>
      </c>
      <c r="E12" s="504"/>
      <c r="F12" s="505" t="s">
        <v>769</v>
      </c>
      <c r="G12" s="505" t="s">
        <v>770</v>
      </c>
      <c r="H12" s="505" t="s">
        <v>771</v>
      </c>
      <c r="I12" s="505" t="s">
        <v>772</v>
      </c>
      <c r="J12" s="505" t="s">
        <v>773</v>
      </c>
      <c r="K12" s="506" t="s">
        <v>766</v>
      </c>
      <c r="L12" s="503" t="s">
        <v>767</v>
      </c>
      <c r="M12" s="200" t="s">
        <v>768</v>
      </c>
      <c r="N12" s="507"/>
      <c r="O12" s="505" t="s">
        <v>769</v>
      </c>
      <c r="P12" s="505" t="s">
        <v>770</v>
      </c>
      <c r="Q12" s="505" t="s">
        <v>771</v>
      </c>
      <c r="R12" s="505" t="s">
        <v>772</v>
      </c>
      <c r="S12" s="505" t="s">
        <v>773</v>
      </c>
      <c r="T12" s="200" t="s">
        <v>766</v>
      </c>
      <c r="U12" s="503" t="s">
        <v>767</v>
      </c>
      <c r="V12" s="200" t="s">
        <v>768</v>
      </c>
      <c r="W12" s="504"/>
      <c r="X12" s="505" t="s">
        <v>769</v>
      </c>
      <c r="Y12" s="505" t="s">
        <v>770</v>
      </c>
      <c r="Z12" s="505" t="s">
        <v>771</v>
      </c>
      <c r="AA12" s="505" t="s">
        <v>772</v>
      </c>
      <c r="AB12" s="505" t="s">
        <v>773</v>
      </c>
      <c r="AC12" s="200" t="s">
        <v>766</v>
      </c>
      <c r="AD12" s="503" t="s">
        <v>767</v>
      </c>
      <c r="AE12" s="200" t="s">
        <v>768</v>
      </c>
      <c r="AF12" s="504"/>
      <c r="AG12" s="505" t="s">
        <v>769</v>
      </c>
      <c r="AH12" s="505" t="s">
        <v>770</v>
      </c>
      <c r="AI12" s="505" t="s">
        <v>771</v>
      </c>
      <c r="AJ12" s="505" t="s">
        <v>772</v>
      </c>
      <c r="AK12" s="505" t="s">
        <v>773</v>
      </c>
      <c r="AL12" s="200" t="s">
        <v>766</v>
      </c>
      <c r="AM12" s="503" t="s">
        <v>767</v>
      </c>
      <c r="AN12" s="200" t="s">
        <v>768</v>
      </c>
      <c r="AO12" s="504"/>
      <c r="AP12" s="505" t="s">
        <v>769</v>
      </c>
      <c r="AQ12" s="505" t="s">
        <v>770</v>
      </c>
      <c r="AR12" s="505" t="s">
        <v>771</v>
      </c>
      <c r="AS12" s="505" t="s">
        <v>772</v>
      </c>
      <c r="AT12" s="505" t="s">
        <v>773</v>
      </c>
      <c r="AU12" s="200" t="s">
        <v>766</v>
      </c>
      <c r="AV12" s="503" t="s">
        <v>767</v>
      </c>
      <c r="AW12" s="200" t="s">
        <v>768</v>
      </c>
      <c r="AX12" s="504"/>
      <c r="AY12" s="200" t="s">
        <v>766</v>
      </c>
      <c r="AZ12" s="503" t="s">
        <v>767</v>
      </c>
      <c r="BA12" s="200" t="s">
        <v>768</v>
      </c>
    </row>
    <row r="13" spans="1:53" ht="15.75" customHeight="1" x14ac:dyDescent="0.2">
      <c r="A13" s="508" t="s">
        <v>81</v>
      </c>
      <c r="B13" s="204">
        <v>20</v>
      </c>
      <c r="C13" s="248">
        <v>17</v>
      </c>
      <c r="D13" s="204">
        <v>3</v>
      </c>
      <c r="E13" s="509"/>
      <c r="F13" s="246">
        <v>324</v>
      </c>
      <c r="G13" s="246">
        <v>0</v>
      </c>
      <c r="H13" s="246">
        <v>70</v>
      </c>
      <c r="I13" s="246">
        <v>10</v>
      </c>
      <c r="J13" s="510">
        <f t="shared" ref="J13:J26" si="0">SUM(F13:I13)</f>
        <v>404</v>
      </c>
      <c r="K13" s="511">
        <f t="shared" ref="K13:K26" si="1">SUM(L13:M13)</f>
        <v>19</v>
      </c>
      <c r="L13" s="248">
        <v>13</v>
      </c>
      <c r="M13" s="204">
        <v>6</v>
      </c>
      <c r="N13" s="512"/>
      <c r="O13" s="246">
        <v>119</v>
      </c>
      <c r="P13" s="246">
        <v>0</v>
      </c>
      <c r="Q13" s="246">
        <v>0</v>
      </c>
      <c r="R13" s="246">
        <v>6</v>
      </c>
      <c r="S13" s="510">
        <f t="shared" ref="S13:S26" si="2">SUM(O13:R13)</f>
        <v>125</v>
      </c>
      <c r="T13" s="204">
        <v>10</v>
      </c>
      <c r="U13" s="248">
        <v>8</v>
      </c>
      <c r="V13" s="204">
        <v>2</v>
      </c>
      <c r="W13" s="512"/>
      <c r="X13" s="513">
        <v>53</v>
      </c>
      <c r="Y13" s="513">
        <v>0</v>
      </c>
      <c r="Z13" s="246">
        <v>7</v>
      </c>
      <c r="AA13" s="246">
        <v>2</v>
      </c>
      <c r="AB13" s="510">
        <f t="shared" ref="AB13:AB26" si="3">SUM(X13:AA13)</f>
        <v>62</v>
      </c>
      <c r="AC13" s="204">
        <v>7</v>
      </c>
      <c r="AD13" s="248">
        <v>4</v>
      </c>
      <c r="AE13" s="204">
        <v>3</v>
      </c>
      <c r="AF13" s="512"/>
      <c r="AG13" s="513">
        <v>3</v>
      </c>
      <c r="AH13" s="513">
        <v>0</v>
      </c>
      <c r="AI13" s="246">
        <v>7</v>
      </c>
      <c r="AJ13" s="246">
        <v>6</v>
      </c>
      <c r="AK13" s="510">
        <f t="shared" ref="AK13:AK26" si="4">SUM(AG13:AJ13)</f>
        <v>16</v>
      </c>
      <c r="AL13" s="204">
        <v>6</v>
      </c>
      <c r="AM13" s="248">
        <v>3</v>
      </c>
      <c r="AN13" s="204">
        <v>3</v>
      </c>
      <c r="AO13" s="512"/>
      <c r="AP13" s="246">
        <v>31</v>
      </c>
      <c r="AQ13" s="246">
        <v>0</v>
      </c>
      <c r="AR13" s="246">
        <v>21</v>
      </c>
      <c r="AS13" s="246">
        <v>4</v>
      </c>
      <c r="AT13" s="510">
        <f t="shared" ref="AT13:AT26" si="5">SUM(AP13:AS13)</f>
        <v>56</v>
      </c>
      <c r="AU13" s="204">
        <v>6</v>
      </c>
      <c r="AV13" s="514">
        <v>3</v>
      </c>
      <c r="AW13" s="204">
        <v>3</v>
      </c>
      <c r="AX13" s="512"/>
      <c r="AY13" s="204">
        <v>7</v>
      </c>
      <c r="AZ13" s="514">
        <v>2</v>
      </c>
      <c r="BA13" s="204">
        <v>5</v>
      </c>
    </row>
    <row r="14" spans="1:53" ht="15.75" customHeight="1" x14ac:dyDescent="0.2">
      <c r="A14" s="515" t="s">
        <v>82</v>
      </c>
      <c r="B14" s="204">
        <v>0</v>
      </c>
      <c r="C14" s="248">
        <v>0</v>
      </c>
      <c r="D14" s="204">
        <v>0</v>
      </c>
      <c r="E14" s="509"/>
      <c r="F14" s="246">
        <v>0</v>
      </c>
      <c r="G14" s="246">
        <v>0</v>
      </c>
      <c r="H14" s="246">
        <v>5</v>
      </c>
      <c r="I14" s="246">
        <v>2</v>
      </c>
      <c r="J14" s="510">
        <f t="shared" si="0"/>
        <v>7</v>
      </c>
      <c r="K14" s="511">
        <f t="shared" si="1"/>
        <v>4</v>
      </c>
      <c r="L14" s="248">
        <v>0</v>
      </c>
      <c r="M14" s="204">
        <v>4</v>
      </c>
      <c r="N14" s="512"/>
      <c r="O14" s="246">
        <v>0</v>
      </c>
      <c r="P14" s="246">
        <v>0</v>
      </c>
      <c r="Q14" s="246">
        <v>14</v>
      </c>
      <c r="R14" s="246">
        <v>0</v>
      </c>
      <c r="S14" s="510">
        <f t="shared" si="2"/>
        <v>14</v>
      </c>
      <c r="T14" s="204">
        <v>2</v>
      </c>
      <c r="U14" s="248">
        <v>0</v>
      </c>
      <c r="V14" s="204">
        <v>2</v>
      </c>
      <c r="W14" s="512"/>
      <c r="X14" s="513">
        <v>0</v>
      </c>
      <c r="Y14" s="513">
        <v>0</v>
      </c>
      <c r="Z14" s="246">
        <v>4</v>
      </c>
      <c r="AA14" s="246">
        <v>7</v>
      </c>
      <c r="AB14" s="510">
        <f t="shared" si="3"/>
        <v>11</v>
      </c>
      <c r="AC14" s="204">
        <v>2</v>
      </c>
      <c r="AD14" s="248">
        <v>0</v>
      </c>
      <c r="AE14" s="204">
        <v>2</v>
      </c>
      <c r="AF14" s="512"/>
      <c r="AG14" s="513">
        <v>5</v>
      </c>
      <c r="AH14" s="513">
        <v>0</v>
      </c>
      <c r="AI14" s="246">
        <v>3</v>
      </c>
      <c r="AJ14" s="246">
        <v>3</v>
      </c>
      <c r="AK14" s="510">
        <f t="shared" si="4"/>
        <v>11</v>
      </c>
      <c r="AL14" s="204">
        <v>2</v>
      </c>
      <c r="AM14" s="248">
        <v>1</v>
      </c>
      <c r="AN14" s="204">
        <v>1</v>
      </c>
      <c r="AO14" s="512"/>
      <c r="AP14" s="246">
        <v>0</v>
      </c>
      <c r="AQ14" s="246">
        <v>0</v>
      </c>
      <c r="AR14" s="246">
        <v>8</v>
      </c>
      <c r="AS14" s="246">
        <v>4</v>
      </c>
      <c r="AT14" s="510">
        <f t="shared" si="5"/>
        <v>12</v>
      </c>
      <c r="AU14" s="204">
        <v>2</v>
      </c>
      <c r="AV14" s="514">
        <v>0</v>
      </c>
      <c r="AW14" s="204">
        <v>2</v>
      </c>
      <c r="AX14" s="512"/>
      <c r="AY14" s="204">
        <v>2</v>
      </c>
      <c r="AZ14" s="514">
        <v>1</v>
      </c>
      <c r="BA14" s="204">
        <v>1</v>
      </c>
    </row>
    <row r="15" spans="1:53" ht="15.75" customHeight="1" x14ac:dyDescent="0.2">
      <c r="A15" s="515" t="s">
        <v>83</v>
      </c>
      <c r="B15" s="204">
        <v>3</v>
      </c>
      <c r="C15" s="248">
        <v>2</v>
      </c>
      <c r="D15" s="204">
        <v>1</v>
      </c>
      <c r="E15" s="509"/>
      <c r="F15" s="246">
        <v>4</v>
      </c>
      <c r="G15" s="246">
        <v>1</v>
      </c>
      <c r="H15" s="246">
        <v>16</v>
      </c>
      <c r="I15" s="246">
        <v>11</v>
      </c>
      <c r="J15" s="510">
        <f t="shared" si="0"/>
        <v>32</v>
      </c>
      <c r="K15" s="511">
        <f t="shared" si="1"/>
        <v>6</v>
      </c>
      <c r="L15" s="248">
        <v>3</v>
      </c>
      <c r="M15" s="204">
        <v>3</v>
      </c>
      <c r="N15" s="512"/>
      <c r="O15" s="246">
        <v>66</v>
      </c>
      <c r="P15" s="246">
        <v>0</v>
      </c>
      <c r="Q15" s="246">
        <v>10</v>
      </c>
      <c r="R15" s="246">
        <v>5</v>
      </c>
      <c r="S15" s="510">
        <f t="shared" si="2"/>
        <v>81</v>
      </c>
      <c r="T15" s="204">
        <v>6</v>
      </c>
      <c r="U15" s="248">
        <v>3</v>
      </c>
      <c r="V15" s="204">
        <v>3</v>
      </c>
      <c r="W15" s="512"/>
      <c r="X15" s="513">
        <v>10</v>
      </c>
      <c r="Y15" s="513">
        <v>1</v>
      </c>
      <c r="Z15" s="246">
        <v>4</v>
      </c>
      <c r="AA15" s="246">
        <v>5</v>
      </c>
      <c r="AB15" s="510">
        <f t="shared" si="3"/>
        <v>20</v>
      </c>
      <c r="AC15" s="204">
        <v>7</v>
      </c>
      <c r="AD15" s="248">
        <v>5</v>
      </c>
      <c r="AE15" s="204">
        <v>2</v>
      </c>
      <c r="AF15" s="512"/>
      <c r="AG15" s="513">
        <v>0</v>
      </c>
      <c r="AH15" s="513">
        <v>0</v>
      </c>
      <c r="AI15" s="246">
        <v>0</v>
      </c>
      <c r="AJ15" s="246">
        <v>0</v>
      </c>
      <c r="AK15" s="510">
        <f t="shared" si="4"/>
        <v>0</v>
      </c>
      <c r="AL15" s="204">
        <v>0</v>
      </c>
      <c r="AM15" s="248">
        <v>0</v>
      </c>
      <c r="AN15" s="204">
        <v>0</v>
      </c>
      <c r="AO15" s="512"/>
      <c r="AP15" s="246">
        <v>3</v>
      </c>
      <c r="AQ15" s="246">
        <v>0</v>
      </c>
      <c r="AR15" s="246">
        <v>1</v>
      </c>
      <c r="AS15" s="246">
        <v>1</v>
      </c>
      <c r="AT15" s="510">
        <f t="shared" si="5"/>
        <v>5</v>
      </c>
      <c r="AU15" s="204">
        <v>5</v>
      </c>
      <c r="AV15" s="514">
        <v>2</v>
      </c>
      <c r="AW15" s="204">
        <v>2</v>
      </c>
      <c r="AX15" s="512"/>
      <c r="AY15" s="204">
        <v>3</v>
      </c>
      <c r="AZ15" s="514">
        <v>2</v>
      </c>
      <c r="BA15" s="204">
        <v>1</v>
      </c>
    </row>
    <row r="16" spans="1:53" ht="15.75" customHeight="1" x14ac:dyDescent="0.2">
      <c r="A16" s="515" t="s">
        <v>84</v>
      </c>
      <c r="B16" s="204">
        <v>12</v>
      </c>
      <c r="C16" s="248">
        <v>1</v>
      </c>
      <c r="D16" s="204">
        <v>11</v>
      </c>
      <c r="E16" s="509"/>
      <c r="F16" s="246">
        <v>39</v>
      </c>
      <c r="G16" s="246">
        <v>1</v>
      </c>
      <c r="H16" s="246">
        <v>76</v>
      </c>
      <c r="I16" s="246">
        <v>22</v>
      </c>
      <c r="J16" s="510">
        <f t="shared" si="0"/>
        <v>138</v>
      </c>
      <c r="K16" s="511">
        <f t="shared" si="1"/>
        <v>13</v>
      </c>
      <c r="L16" s="248">
        <v>5</v>
      </c>
      <c r="M16" s="204">
        <v>8</v>
      </c>
      <c r="N16" s="512"/>
      <c r="O16" s="246">
        <v>55</v>
      </c>
      <c r="P16" s="246">
        <v>0</v>
      </c>
      <c r="Q16" s="246">
        <v>35</v>
      </c>
      <c r="R16" s="246">
        <v>2</v>
      </c>
      <c r="S16" s="510">
        <f t="shared" si="2"/>
        <v>92</v>
      </c>
      <c r="T16" s="204">
        <v>14</v>
      </c>
      <c r="U16" s="248">
        <v>10</v>
      </c>
      <c r="V16" s="204">
        <v>4</v>
      </c>
      <c r="W16" s="512"/>
      <c r="X16" s="513">
        <v>15</v>
      </c>
      <c r="Y16" s="513">
        <v>0</v>
      </c>
      <c r="Z16" s="246">
        <v>2</v>
      </c>
      <c r="AA16" s="246">
        <v>7</v>
      </c>
      <c r="AB16" s="510">
        <f t="shared" si="3"/>
        <v>24</v>
      </c>
      <c r="AC16" s="204">
        <v>8</v>
      </c>
      <c r="AD16" s="248">
        <v>5</v>
      </c>
      <c r="AE16" s="204">
        <v>3</v>
      </c>
      <c r="AF16" s="512"/>
      <c r="AG16" s="513">
        <v>20</v>
      </c>
      <c r="AH16" s="513">
        <v>0</v>
      </c>
      <c r="AI16" s="246">
        <v>26</v>
      </c>
      <c r="AJ16" s="246">
        <v>6</v>
      </c>
      <c r="AK16" s="510">
        <f t="shared" si="4"/>
        <v>52</v>
      </c>
      <c r="AL16" s="204">
        <v>7</v>
      </c>
      <c r="AM16" s="248">
        <v>3</v>
      </c>
      <c r="AN16" s="204">
        <v>4</v>
      </c>
      <c r="AO16" s="512"/>
      <c r="AP16" s="246">
        <v>27</v>
      </c>
      <c r="AQ16" s="246">
        <v>0</v>
      </c>
      <c r="AR16" s="246">
        <v>9</v>
      </c>
      <c r="AS16" s="246">
        <v>14</v>
      </c>
      <c r="AT16" s="510">
        <f t="shared" si="5"/>
        <v>50</v>
      </c>
      <c r="AU16" s="204">
        <v>5</v>
      </c>
      <c r="AV16" s="514">
        <v>4</v>
      </c>
      <c r="AW16" s="204">
        <v>2</v>
      </c>
      <c r="AX16" s="512"/>
      <c r="AY16" s="204">
        <v>2</v>
      </c>
      <c r="AZ16" s="514">
        <v>2</v>
      </c>
      <c r="BA16" s="204">
        <v>0</v>
      </c>
    </row>
    <row r="17" spans="1:53" ht="15.75" customHeight="1" x14ac:dyDescent="0.2">
      <c r="A17" s="515" t="s">
        <v>85</v>
      </c>
      <c r="B17" s="204">
        <v>6</v>
      </c>
      <c r="C17" s="248">
        <v>4</v>
      </c>
      <c r="D17" s="204">
        <v>2</v>
      </c>
      <c r="E17" s="509"/>
      <c r="F17" s="246">
        <v>255</v>
      </c>
      <c r="G17" s="246">
        <v>0</v>
      </c>
      <c r="H17" s="246">
        <v>53</v>
      </c>
      <c r="I17" s="246">
        <v>2</v>
      </c>
      <c r="J17" s="510">
        <f t="shared" si="0"/>
        <v>310</v>
      </c>
      <c r="K17" s="511">
        <f t="shared" si="1"/>
        <v>25</v>
      </c>
      <c r="L17" s="248">
        <v>22</v>
      </c>
      <c r="M17" s="204">
        <v>3</v>
      </c>
      <c r="N17" s="512"/>
      <c r="O17" s="246">
        <v>130</v>
      </c>
      <c r="P17" s="246">
        <v>0</v>
      </c>
      <c r="Q17" s="246">
        <v>1</v>
      </c>
      <c r="R17" s="246">
        <v>10</v>
      </c>
      <c r="S17" s="510">
        <f t="shared" si="2"/>
        <v>141</v>
      </c>
      <c r="T17" s="204">
        <v>17</v>
      </c>
      <c r="U17" s="248">
        <v>16</v>
      </c>
      <c r="V17" s="204">
        <v>1</v>
      </c>
      <c r="W17" s="512"/>
      <c r="X17" s="513">
        <v>176</v>
      </c>
      <c r="Y17" s="513">
        <v>1</v>
      </c>
      <c r="Z17" s="246">
        <v>0</v>
      </c>
      <c r="AA17" s="246">
        <v>6</v>
      </c>
      <c r="AB17" s="510">
        <f t="shared" si="3"/>
        <v>183</v>
      </c>
      <c r="AC17" s="204">
        <v>17</v>
      </c>
      <c r="AD17" s="248">
        <v>15</v>
      </c>
      <c r="AE17" s="204">
        <v>2</v>
      </c>
      <c r="AF17" s="512"/>
      <c r="AG17" s="513">
        <v>52</v>
      </c>
      <c r="AH17" s="513">
        <v>0</v>
      </c>
      <c r="AI17" s="246">
        <v>29</v>
      </c>
      <c r="AJ17" s="246">
        <v>6</v>
      </c>
      <c r="AK17" s="510">
        <f t="shared" si="4"/>
        <v>87</v>
      </c>
      <c r="AL17" s="204">
        <v>14</v>
      </c>
      <c r="AM17" s="248">
        <v>10</v>
      </c>
      <c r="AN17" s="204">
        <v>4</v>
      </c>
      <c r="AO17" s="512"/>
      <c r="AP17" s="246">
        <v>22</v>
      </c>
      <c r="AQ17" s="246">
        <v>0</v>
      </c>
      <c r="AR17" s="246">
        <v>0</v>
      </c>
      <c r="AS17" s="246">
        <v>1</v>
      </c>
      <c r="AT17" s="510">
        <f t="shared" si="5"/>
        <v>23</v>
      </c>
      <c r="AU17" s="204">
        <v>4</v>
      </c>
      <c r="AV17" s="514">
        <v>2</v>
      </c>
      <c r="AW17" s="204">
        <v>2</v>
      </c>
      <c r="AX17" s="512"/>
      <c r="AY17" s="204">
        <v>5</v>
      </c>
      <c r="AZ17" s="514">
        <v>3</v>
      </c>
      <c r="BA17" s="204">
        <v>2</v>
      </c>
    </row>
    <row r="18" spans="1:53" ht="15.75" customHeight="1" x14ac:dyDescent="0.2">
      <c r="A18" s="515" t="s">
        <v>86</v>
      </c>
      <c r="B18" s="204">
        <v>5</v>
      </c>
      <c r="C18" s="248">
        <v>2</v>
      </c>
      <c r="D18" s="204">
        <v>3</v>
      </c>
      <c r="E18" s="509"/>
      <c r="F18" s="246">
        <v>85</v>
      </c>
      <c r="G18" s="246">
        <v>0</v>
      </c>
      <c r="H18" s="246">
        <v>0</v>
      </c>
      <c r="I18" s="246">
        <v>0</v>
      </c>
      <c r="J18" s="510">
        <f t="shared" si="0"/>
        <v>85</v>
      </c>
      <c r="K18" s="511">
        <f t="shared" si="1"/>
        <v>5</v>
      </c>
      <c r="L18" s="248">
        <v>5</v>
      </c>
      <c r="M18" s="204">
        <v>0</v>
      </c>
      <c r="N18" s="512"/>
      <c r="O18" s="246">
        <v>31</v>
      </c>
      <c r="P18" s="246">
        <v>0</v>
      </c>
      <c r="Q18" s="246">
        <v>0</v>
      </c>
      <c r="R18" s="246">
        <v>0</v>
      </c>
      <c r="S18" s="510">
        <f t="shared" si="2"/>
        <v>31</v>
      </c>
      <c r="T18" s="204">
        <v>6</v>
      </c>
      <c r="U18" s="248">
        <v>6</v>
      </c>
      <c r="V18" s="204">
        <v>0</v>
      </c>
      <c r="W18" s="512"/>
      <c r="X18" s="513">
        <v>21</v>
      </c>
      <c r="Y18" s="513">
        <v>0</v>
      </c>
      <c r="Z18" s="246">
        <v>3</v>
      </c>
      <c r="AA18" s="246">
        <v>1</v>
      </c>
      <c r="AB18" s="510">
        <f t="shared" si="3"/>
        <v>25</v>
      </c>
      <c r="AC18" s="204">
        <v>8</v>
      </c>
      <c r="AD18" s="248">
        <v>6</v>
      </c>
      <c r="AE18" s="204">
        <v>2</v>
      </c>
      <c r="AF18" s="512"/>
      <c r="AG18" s="513">
        <v>6</v>
      </c>
      <c r="AH18" s="513">
        <v>0</v>
      </c>
      <c r="AI18" s="246">
        <v>29</v>
      </c>
      <c r="AJ18" s="246">
        <v>8</v>
      </c>
      <c r="AK18" s="510">
        <f t="shared" si="4"/>
        <v>43</v>
      </c>
      <c r="AL18" s="204">
        <v>6</v>
      </c>
      <c r="AM18" s="248">
        <v>3</v>
      </c>
      <c r="AN18" s="204">
        <v>3</v>
      </c>
      <c r="AO18" s="512"/>
      <c r="AP18" s="246">
        <v>1</v>
      </c>
      <c r="AQ18" s="246">
        <v>0</v>
      </c>
      <c r="AR18" s="246">
        <v>15</v>
      </c>
      <c r="AS18" s="246">
        <v>11</v>
      </c>
      <c r="AT18" s="510">
        <f t="shared" si="5"/>
        <v>27</v>
      </c>
      <c r="AU18" s="204">
        <v>5</v>
      </c>
      <c r="AV18" s="514">
        <v>0</v>
      </c>
      <c r="AW18" s="204">
        <v>5</v>
      </c>
      <c r="AX18" s="512"/>
      <c r="AY18" s="204">
        <v>3</v>
      </c>
      <c r="AZ18" s="514">
        <v>2</v>
      </c>
      <c r="BA18" s="204">
        <v>1</v>
      </c>
    </row>
    <row r="19" spans="1:53" ht="15.75" customHeight="1" x14ac:dyDescent="0.2">
      <c r="A19" s="515" t="s">
        <v>88</v>
      </c>
      <c r="B19" s="204">
        <v>24</v>
      </c>
      <c r="C19" s="248">
        <v>20</v>
      </c>
      <c r="D19" s="204">
        <v>4</v>
      </c>
      <c r="E19" s="509"/>
      <c r="F19" s="246">
        <v>90</v>
      </c>
      <c r="G19" s="246">
        <v>0</v>
      </c>
      <c r="H19" s="246">
        <v>76</v>
      </c>
      <c r="I19" s="246">
        <v>3</v>
      </c>
      <c r="J19" s="510">
        <f t="shared" si="0"/>
        <v>169</v>
      </c>
      <c r="K19" s="511">
        <f t="shared" si="1"/>
        <v>11</v>
      </c>
      <c r="L19" s="248">
        <v>7</v>
      </c>
      <c r="M19" s="204">
        <v>4</v>
      </c>
      <c r="N19" s="512"/>
      <c r="O19" s="246">
        <v>40</v>
      </c>
      <c r="P19" s="246">
        <v>0</v>
      </c>
      <c r="Q19" s="246">
        <v>93</v>
      </c>
      <c r="R19" s="246">
        <v>5</v>
      </c>
      <c r="S19" s="510">
        <f t="shared" si="2"/>
        <v>138</v>
      </c>
      <c r="T19" s="204">
        <v>7</v>
      </c>
      <c r="U19" s="248">
        <v>2</v>
      </c>
      <c r="V19" s="204">
        <v>5</v>
      </c>
      <c r="W19" s="512"/>
      <c r="X19" s="513">
        <v>81</v>
      </c>
      <c r="Y19" s="513">
        <v>0</v>
      </c>
      <c r="Z19" s="246">
        <v>0</v>
      </c>
      <c r="AA19" s="246">
        <v>1</v>
      </c>
      <c r="AB19" s="510">
        <f t="shared" si="3"/>
        <v>82</v>
      </c>
      <c r="AC19" s="204">
        <v>4</v>
      </c>
      <c r="AD19" s="248">
        <v>3</v>
      </c>
      <c r="AE19" s="204">
        <v>1</v>
      </c>
      <c r="AF19" s="512"/>
      <c r="AG19" s="513">
        <v>0</v>
      </c>
      <c r="AH19" s="513">
        <v>0</v>
      </c>
      <c r="AI19" s="246">
        <v>42</v>
      </c>
      <c r="AJ19" s="246">
        <v>15</v>
      </c>
      <c r="AK19" s="510">
        <f t="shared" si="4"/>
        <v>57</v>
      </c>
      <c r="AL19" s="204">
        <v>3</v>
      </c>
      <c r="AM19" s="248">
        <v>0</v>
      </c>
      <c r="AN19" s="204">
        <v>3</v>
      </c>
      <c r="AO19" s="512"/>
      <c r="AP19" s="246">
        <v>0</v>
      </c>
      <c r="AQ19" s="246">
        <v>0</v>
      </c>
      <c r="AR19" s="246">
        <v>6</v>
      </c>
      <c r="AS19" s="246">
        <v>2</v>
      </c>
      <c r="AT19" s="510">
        <f t="shared" si="5"/>
        <v>8</v>
      </c>
      <c r="AU19" s="204">
        <v>3</v>
      </c>
      <c r="AV19" s="514">
        <v>0</v>
      </c>
      <c r="AW19" s="204">
        <v>3</v>
      </c>
      <c r="AX19" s="512"/>
      <c r="AY19" s="204">
        <v>3</v>
      </c>
      <c r="AZ19" s="514">
        <v>1</v>
      </c>
      <c r="BA19" s="204">
        <v>2</v>
      </c>
    </row>
    <row r="20" spans="1:53" ht="15.75" customHeight="1" x14ac:dyDescent="0.2">
      <c r="A20" s="515" t="s">
        <v>89</v>
      </c>
      <c r="B20" s="204">
        <v>10</v>
      </c>
      <c r="C20" s="248">
        <v>9</v>
      </c>
      <c r="D20" s="204">
        <v>1</v>
      </c>
      <c r="E20" s="509"/>
      <c r="F20" s="246">
        <v>29</v>
      </c>
      <c r="G20" s="246">
        <v>0</v>
      </c>
      <c r="H20" s="246">
        <v>10</v>
      </c>
      <c r="I20" s="246">
        <v>8</v>
      </c>
      <c r="J20" s="510">
        <f t="shared" si="0"/>
        <v>47</v>
      </c>
      <c r="K20" s="511">
        <f t="shared" si="1"/>
        <v>11</v>
      </c>
      <c r="L20" s="248">
        <v>10</v>
      </c>
      <c r="M20" s="204">
        <v>1</v>
      </c>
      <c r="N20" s="512"/>
      <c r="O20" s="246">
        <v>51</v>
      </c>
      <c r="P20" s="246">
        <v>0</v>
      </c>
      <c r="Q20" s="246">
        <v>20</v>
      </c>
      <c r="R20" s="246">
        <v>3</v>
      </c>
      <c r="S20" s="510">
        <f t="shared" si="2"/>
        <v>74</v>
      </c>
      <c r="T20" s="204">
        <v>16</v>
      </c>
      <c r="U20" s="248">
        <v>14</v>
      </c>
      <c r="V20" s="204">
        <v>2</v>
      </c>
      <c r="W20" s="512"/>
      <c r="X20" s="513">
        <v>121</v>
      </c>
      <c r="Y20" s="513">
        <v>0</v>
      </c>
      <c r="Z20" s="246">
        <v>0</v>
      </c>
      <c r="AA20" s="246">
        <v>0</v>
      </c>
      <c r="AB20" s="510">
        <f t="shared" si="3"/>
        <v>121</v>
      </c>
      <c r="AC20" s="204">
        <v>17</v>
      </c>
      <c r="AD20" s="248">
        <v>17</v>
      </c>
      <c r="AE20" s="204">
        <v>0</v>
      </c>
      <c r="AF20" s="512"/>
      <c r="AG20" s="513">
        <v>52</v>
      </c>
      <c r="AH20" s="513">
        <v>0</v>
      </c>
      <c r="AI20" s="246">
        <v>1</v>
      </c>
      <c r="AJ20" s="246">
        <v>2</v>
      </c>
      <c r="AK20" s="510">
        <f t="shared" si="4"/>
        <v>55</v>
      </c>
      <c r="AL20" s="204">
        <v>14</v>
      </c>
      <c r="AM20" s="248">
        <v>13</v>
      </c>
      <c r="AN20" s="204">
        <v>1</v>
      </c>
      <c r="AO20" s="512"/>
      <c r="AP20" s="246">
        <v>17</v>
      </c>
      <c r="AQ20" s="246">
        <v>0</v>
      </c>
      <c r="AR20" s="246">
        <v>17</v>
      </c>
      <c r="AS20" s="246">
        <v>18</v>
      </c>
      <c r="AT20" s="510">
        <f t="shared" si="5"/>
        <v>52</v>
      </c>
      <c r="AU20" s="204">
        <v>8</v>
      </c>
      <c r="AV20" s="514">
        <v>4</v>
      </c>
      <c r="AW20" s="204">
        <v>4</v>
      </c>
      <c r="AX20" s="512"/>
      <c r="AY20" s="204">
        <v>7</v>
      </c>
      <c r="AZ20" s="514">
        <v>3</v>
      </c>
      <c r="BA20" s="204">
        <v>4</v>
      </c>
    </row>
    <row r="21" spans="1:53" ht="15.75" customHeight="1" x14ac:dyDescent="0.2">
      <c r="A21" s="515" t="s">
        <v>91</v>
      </c>
      <c r="B21" s="204">
        <v>8</v>
      </c>
      <c r="C21" s="248">
        <v>5</v>
      </c>
      <c r="D21" s="204">
        <v>3</v>
      </c>
      <c r="E21" s="509"/>
      <c r="F21" s="246">
        <v>122</v>
      </c>
      <c r="G21" s="246">
        <v>0</v>
      </c>
      <c r="H21" s="246">
        <v>11</v>
      </c>
      <c r="I21" s="246">
        <v>3</v>
      </c>
      <c r="J21" s="510">
        <f t="shared" si="0"/>
        <v>136</v>
      </c>
      <c r="K21" s="511">
        <f t="shared" si="1"/>
        <v>8</v>
      </c>
      <c r="L21" s="248">
        <v>5</v>
      </c>
      <c r="M21" s="204">
        <v>3</v>
      </c>
      <c r="N21" s="512"/>
      <c r="O21" s="246">
        <v>4</v>
      </c>
      <c r="P21" s="246">
        <v>0</v>
      </c>
      <c r="Q21" s="246">
        <v>36</v>
      </c>
      <c r="R21" s="246">
        <v>0</v>
      </c>
      <c r="S21" s="510">
        <f t="shared" si="2"/>
        <v>40</v>
      </c>
      <c r="T21" s="204">
        <v>4</v>
      </c>
      <c r="U21" s="248">
        <v>3</v>
      </c>
      <c r="V21" s="204">
        <v>1</v>
      </c>
      <c r="W21" s="512"/>
      <c r="X21" s="513">
        <v>39</v>
      </c>
      <c r="Y21" s="513">
        <v>0</v>
      </c>
      <c r="Z21" s="246">
        <v>8</v>
      </c>
      <c r="AA21" s="246">
        <v>2</v>
      </c>
      <c r="AB21" s="510">
        <f t="shared" si="3"/>
        <v>49</v>
      </c>
      <c r="AC21" s="204">
        <v>6</v>
      </c>
      <c r="AD21" s="248">
        <v>4</v>
      </c>
      <c r="AE21" s="204">
        <v>2</v>
      </c>
      <c r="AF21" s="512"/>
      <c r="AG21" s="513">
        <v>22</v>
      </c>
      <c r="AH21" s="513">
        <v>0</v>
      </c>
      <c r="AI21" s="246">
        <v>45</v>
      </c>
      <c r="AJ21" s="246">
        <v>7</v>
      </c>
      <c r="AK21" s="510">
        <f t="shared" si="4"/>
        <v>74</v>
      </c>
      <c r="AL21" s="204">
        <v>7</v>
      </c>
      <c r="AM21" s="248">
        <v>4</v>
      </c>
      <c r="AN21" s="204">
        <v>3</v>
      </c>
      <c r="AO21" s="512"/>
      <c r="AP21" s="246">
        <v>1</v>
      </c>
      <c r="AQ21" s="246">
        <v>0</v>
      </c>
      <c r="AR21" s="246">
        <v>6</v>
      </c>
      <c r="AS21" s="246">
        <v>9</v>
      </c>
      <c r="AT21" s="510">
        <f t="shared" si="5"/>
        <v>16</v>
      </c>
      <c r="AU21" s="204">
        <v>3</v>
      </c>
      <c r="AV21" s="514">
        <v>1</v>
      </c>
      <c r="AW21" s="204">
        <v>2</v>
      </c>
      <c r="AX21" s="512"/>
      <c r="AY21" s="204">
        <v>4</v>
      </c>
      <c r="AZ21" s="514">
        <v>0</v>
      </c>
      <c r="BA21" s="204">
        <v>3</v>
      </c>
    </row>
    <row r="22" spans="1:53" ht="15.75" customHeight="1" x14ac:dyDescent="0.2">
      <c r="A22" s="515" t="s">
        <v>92</v>
      </c>
      <c r="B22" s="204" t="s">
        <v>774</v>
      </c>
      <c r="C22" s="248" t="s">
        <v>75</v>
      </c>
      <c r="D22" s="204" t="s">
        <v>75</v>
      </c>
      <c r="E22" s="509"/>
      <c r="F22" s="246">
        <v>0</v>
      </c>
      <c r="G22" s="246">
        <v>0</v>
      </c>
      <c r="H22" s="246">
        <v>1</v>
      </c>
      <c r="I22" s="246">
        <v>0</v>
      </c>
      <c r="J22" s="510">
        <f t="shared" si="0"/>
        <v>1</v>
      </c>
      <c r="K22" s="511">
        <f t="shared" si="1"/>
        <v>1</v>
      </c>
      <c r="L22" s="248">
        <v>0</v>
      </c>
      <c r="M22" s="204">
        <v>1</v>
      </c>
      <c r="N22" s="512"/>
      <c r="O22" s="246">
        <v>0</v>
      </c>
      <c r="P22" s="246">
        <v>0</v>
      </c>
      <c r="Q22" s="246">
        <v>3</v>
      </c>
      <c r="R22" s="246">
        <v>4</v>
      </c>
      <c r="S22" s="510">
        <f t="shared" si="2"/>
        <v>7</v>
      </c>
      <c r="T22" s="204">
        <v>3</v>
      </c>
      <c r="U22" s="248">
        <v>0</v>
      </c>
      <c r="V22" s="204">
        <v>3</v>
      </c>
      <c r="W22" s="512"/>
      <c r="X22" s="513">
        <v>0</v>
      </c>
      <c r="Y22" s="513">
        <v>0</v>
      </c>
      <c r="Z22" s="246">
        <v>0</v>
      </c>
      <c r="AA22" s="246">
        <v>0</v>
      </c>
      <c r="AB22" s="510">
        <f t="shared" si="3"/>
        <v>0</v>
      </c>
      <c r="AC22" s="204">
        <v>0</v>
      </c>
      <c r="AD22" s="248">
        <v>0</v>
      </c>
      <c r="AE22" s="204">
        <v>0</v>
      </c>
      <c r="AF22" s="512"/>
      <c r="AG22" s="513">
        <v>1</v>
      </c>
      <c r="AH22" s="513">
        <v>0</v>
      </c>
      <c r="AI22" s="246">
        <v>0</v>
      </c>
      <c r="AJ22" s="246">
        <v>0</v>
      </c>
      <c r="AK22" s="510">
        <f t="shared" si="4"/>
        <v>1</v>
      </c>
      <c r="AL22" s="204">
        <v>1</v>
      </c>
      <c r="AM22" s="248">
        <v>1</v>
      </c>
      <c r="AN22" s="204">
        <v>0</v>
      </c>
      <c r="AO22" s="512"/>
      <c r="AP22" s="246">
        <v>1</v>
      </c>
      <c r="AQ22" s="246">
        <v>0</v>
      </c>
      <c r="AR22" s="246">
        <v>0</v>
      </c>
      <c r="AS22" s="246">
        <v>0</v>
      </c>
      <c r="AT22" s="510">
        <f t="shared" si="5"/>
        <v>1</v>
      </c>
      <c r="AU22" s="204">
        <v>1</v>
      </c>
      <c r="AV22" s="514">
        <v>1</v>
      </c>
      <c r="AW22" s="204">
        <v>0</v>
      </c>
      <c r="AX22" s="512"/>
      <c r="AY22" s="204">
        <v>0</v>
      </c>
      <c r="AZ22" s="514">
        <v>0</v>
      </c>
      <c r="BA22" s="204">
        <v>0</v>
      </c>
    </row>
    <row r="23" spans="1:53" ht="15.75" customHeight="1" x14ac:dyDescent="0.2">
      <c r="A23" s="515" t="s">
        <v>740</v>
      </c>
      <c r="B23" s="204">
        <v>0</v>
      </c>
      <c r="C23" s="248">
        <v>0</v>
      </c>
      <c r="D23" s="204">
        <v>0</v>
      </c>
      <c r="E23" s="509"/>
      <c r="F23" s="246">
        <v>0</v>
      </c>
      <c r="G23" s="246">
        <v>0</v>
      </c>
      <c r="H23" s="246">
        <v>0</v>
      </c>
      <c r="I23" s="246">
        <v>0</v>
      </c>
      <c r="J23" s="510">
        <f t="shared" si="0"/>
        <v>0</v>
      </c>
      <c r="K23" s="511">
        <f t="shared" si="1"/>
        <v>0</v>
      </c>
      <c r="L23" s="248">
        <v>0</v>
      </c>
      <c r="M23" s="204">
        <v>0</v>
      </c>
      <c r="N23" s="512"/>
      <c r="O23" s="246">
        <v>0</v>
      </c>
      <c r="P23" s="246">
        <v>0</v>
      </c>
      <c r="Q23" s="246">
        <v>0</v>
      </c>
      <c r="R23" s="246">
        <v>0</v>
      </c>
      <c r="S23" s="510">
        <f t="shared" si="2"/>
        <v>0</v>
      </c>
      <c r="T23" s="204">
        <v>0</v>
      </c>
      <c r="U23" s="248">
        <v>0</v>
      </c>
      <c r="V23" s="204">
        <v>0</v>
      </c>
      <c r="W23" s="512"/>
      <c r="X23" s="516" t="s">
        <v>75</v>
      </c>
      <c r="Y23" s="516" t="s">
        <v>75</v>
      </c>
      <c r="Z23" s="516" t="s">
        <v>75</v>
      </c>
      <c r="AA23" s="516" t="s">
        <v>75</v>
      </c>
      <c r="AB23" s="510">
        <f t="shared" si="3"/>
        <v>0</v>
      </c>
      <c r="AC23" s="204" t="s">
        <v>75</v>
      </c>
      <c r="AD23" s="248" t="s">
        <v>75</v>
      </c>
      <c r="AE23" s="204" t="s">
        <v>75</v>
      </c>
      <c r="AF23" s="512"/>
      <c r="AG23" s="516" t="s">
        <v>75</v>
      </c>
      <c r="AH23" s="516" t="s">
        <v>75</v>
      </c>
      <c r="AI23" s="516" t="s">
        <v>75</v>
      </c>
      <c r="AJ23" s="516" t="s">
        <v>75</v>
      </c>
      <c r="AK23" s="510">
        <f t="shared" si="4"/>
        <v>0</v>
      </c>
      <c r="AL23" s="204" t="s">
        <v>75</v>
      </c>
      <c r="AM23" s="248" t="s">
        <v>75</v>
      </c>
      <c r="AN23" s="204" t="s">
        <v>75</v>
      </c>
      <c r="AO23" s="512"/>
      <c r="AP23" s="517" t="s">
        <v>75</v>
      </c>
      <c r="AQ23" s="517" t="s">
        <v>75</v>
      </c>
      <c r="AR23" s="517" t="s">
        <v>75</v>
      </c>
      <c r="AS23" s="517" t="s">
        <v>75</v>
      </c>
      <c r="AT23" s="510">
        <f t="shared" si="5"/>
        <v>0</v>
      </c>
      <c r="AU23" s="204" t="s">
        <v>75</v>
      </c>
      <c r="AV23" s="514" t="s">
        <v>75</v>
      </c>
      <c r="AW23" s="204" t="s">
        <v>75</v>
      </c>
      <c r="AX23" s="512"/>
      <c r="AY23" s="204" t="s">
        <v>75</v>
      </c>
      <c r="AZ23" s="514" t="s">
        <v>75</v>
      </c>
      <c r="BA23" s="204" t="s">
        <v>75</v>
      </c>
    </row>
    <row r="24" spans="1:53" ht="15.75" customHeight="1" x14ac:dyDescent="0.2">
      <c r="A24" s="515" t="s">
        <v>94</v>
      </c>
      <c r="B24" s="204">
        <v>50</v>
      </c>
      <c r="C24" s="248">
        <v>44</v>
      </c>
      <c r="D24" s="204">
        <v>6</v>
      </c>
      <c r="E24" s="509"/>
      <c r="F24" s="246">
        <v>40</v>
      </c>
      <c r="G24" s="246">
        <v>0</v>
      </c>
      <c r="H24" s="246">
        <v>10</v>
      </c>
      <c r="I24" s="246">
        <v>4</v>
      </c>
      <c r="J24" s="510">
        <f t="shared" si="0"/>
        <v>54</v>
      </c>
      <c r="K24" s="511">
        <f t="shared" si="1"/>
        <v>21</v>
      </c>
      <c r="L24" s="248">
        <v>17</v>
      </c>
      <c r="M24" s="204">
        <v>4</v>
      </c>
      <c r="N24" s="512"/>
      <c r="O24" s="246">
        <v>0</v>
      </c>
      <c r="P24" s="246">
        <v>0</v>
      </c>
      <c r="Q24" s="246">
        <v>78</v>
      </c>
      <c r="R24" s="246">
        <v>14</v>
      </c>
      <c r="S24" s="510">
        <f t="shared" si="2"/>
        <v>92</v>
      </c>
      <c r="T24" s="204">
        <v>40</v>
      </c>
      <c r="U24" s="248">
        <v>0</v>
      </c>
      <c r="V24" s="204">
        <v>40</v>
      </c>
      <c r="W24" s="512"/>
      <c r="X24" s="513">
        <v>15</v>
      </c>
      <c r="Y24" s="513">
        <v>2</v>
      </c>
      <c r="Z24" s="246">
        <v>12</v>
      </c>
      <c r="AA24" s="246">
        <v>14</v>
      </c>
      <c r="AB24" s="510">
        <f t="shared" si="3"/>
        <v>43</v>
      </c>
      <c r="AC24" s="204">
        <v>20</v>
      </c>
      <c r="AD24" s="248">
        <v>9</v>
      </c>
      <c r="AE24" s="204">
        <v>11</v>
      </c>
      <c r="AF24" s="512"/>
      <c r="AG24" s="513">
        <v>8</v>
      </c>
      <c r="AH24" s="513">
        <v>0</v>
      </c>
      <c r="AI24" s="246">
        <v>41</v>
      </c>
      <c r="AJ24" s="246">
        <v>24</v>
      </c>
      <c r="AK24" s="510">
        <f t="shared" si="4"/>
        <v>73</v>
      </c>
      <c r="AL24" s="204">
        <v>36</v>
      </c>
      <c r="AM24" s="248">
        <v>6</v>
      </c>
      <c r="AN24" s="204">
        <v>30</v>
      </c>
      <c r="AO24" s="512"/>
      <c r="AP24" s="246">
        <v>15</v>
      </c>
      <c r="AQ24" s="246">
        <v>0</v>
      </c>
      <c r="AR24" s="246">
        <v>7</v>
      </c>
      <c r="AS24" s="246">
        <v>5</v>
      </c>
      <c r="AT24" s="510">
        <f t="shared" si="5"/>
        <v>27</v>
      </c>
      <c r="AU24" s="204">
        <v>15</v>
      </c>
      <c r="AV24" s="514">
        <v>8</v>
      </c>
      <c r="AW24" s="204">
        <v>7</v>
      </c>
      <c r="AX24" s="512"/>
      <c r="AY24" s="204">
        <v>14</v>
      </c>
      <c r="AZ24" s="514">
        <v>3</v>
      </c>
      <c r="BA24" s="204">
        <v>11</v>
      </c>
    </row>
    <row r="25" spans="1:53" ht="15.75" customHeight="1" x14ac:dyDescent="0.2">
      <c r="A25" s="515" t="s">
        <v>741</v>
      </c>
      <c r="B25" s="204">
        <v>15</v>
      </c>
      <c r="C25" s="248">
        <v>14</v>
      </c>
      <c r="D25" s="204">
        <v>1</v>
      </c>
      <c r="E25" s="509"/>
      <c r="F25" s="246">
        <v>55</v>
      </c>
      <c r="G25" s="246">
        <v>0</v>
      </c>
      <c r="H25" s="246">
        <v>0</v>
      </c>
      <c r="I25" s="246">
        <v>0</v>
      </c>
      <c r="J25" s="510">
        <f t="shared" si="0"/>
        <v>55</v>
      </c>
      <c r="K25" s="511">
        <f t="shared" si="1"/>
        <v>11</v>
      </c>
      <c r="L25" s="248">
        <v>11</v>
      </c>
      <c r="M25" s="204">
        <v>0</v>
      </c>
      <c r="N25" s="512"/>
      <c r="O25" s="246">
        <v>0</v>
      </c>
      <c r="P25" s="246">
        <v>0</v>
      </c>
      <c r="Q25" s="246">
        <v>10</v>
      </c>
      <c r="R25" s="246">
        <v>18</v>
      </c>
      <c r="S25" s="510">
        <f t="shared" si="2"/>
        <v>28</v>
      </c>
      <c r="T25" s="204">
        <v>5</v>
      </c>
      <c r="U25" s="248">
        <v>0</v>
      </c>
      <c r="V25" s="204">
        <v>5</v>
      </c>
      <c r="W25" s="512"/>
      <c r="X25" s="513">
        <v>0</v>
      </c>
      <c r="Y25" s="513">
        <v>0</v>
      </c>
      <c r="Z25" s="246">
        <v>0</v>
      </c>
      <c r="AA25" s="246">
        <v>0</v>
      </c>
      <c r="AB25" s="510">
        <f t="shared" si="3"/>
        <v>0</v>
      </c>
      <c r="AC25" s="204">
        <v>0</v>
      </c>
      <c r="AD25" s="248">
        <v>0</v>
      </c>
      <c r="AE25" s="204">
        <v>0</v>
      </c>
      <c r="AF25" s="512"/>
      <c r="AG25" s="513">
        <v>0</v>
      </c>
      <c r="AH25" s="513">
        <v>0</v>
      </c>
      <c r="AI25" s="513">
        <v>0</v>
      </c>
      <c r="AJ25" s="513">
        <v>0</v>
      </c>
      <c r="AK25" s="510">
        <f t="shared" si="4"/>
        <v>0</v>
      </c>
      <c r="AL25" s="204">
        <v>0</v>
      </c>
      <c r="AM25" s="248">
        <v>0</v>
      </c>
      <c r="AN25" s="204">
        <v>0</v>
      </c>
      <c r="AO25" s="512"/>
      <c r="AP25" s="246">
        <v>0</v>
      </c>
      <c r="AQ25" s="246">
        <v>0</v>
      </c>
      <c r="AR25" s="246">
        <v>0</v>
      </c>
      <c r="AS25" s="246">
        <v>0</v>
      </c>
      <c r="AT25" s="510">
        <f t="shared" si="5"/>
        <v>0</v>
      </c>
      <c r="AU25" s="204">
        <v>0</v>
      </c>
      <c r="AV25" s="514">
        <v>0</v>
      </c>
      <c r="AW25" s="204">
        <v>0</v>
      </c>
      <c r="AX25" s="512"/>
      <c r="AY25" s="204">
        <v>1</v>
      </c>
      <c r="AZ25" s="514">
        <v>1</v>
      </c>
      <c r="BA25" s="204">
        <v>0</v>
      </c>
    </row>
    <row r="26" spans="1:53" ht="15.75" customHeight="1" x14ac:dyDescent="0.2">
      <c r="A26" s="515" t="s">
        <v>96</v>
      </c>
      <c r="B26" s="204">
        <v>0</v>
      </c>
      <c r="C26" s="248">
        <v>0</v>
      </c>
      <c r="D26" s="204">
        <v>0</v>
      </c>
      <c r="E26" s="509"/>
      <c r="F26" s="246">
        <v>9</v>
      </c>
      <c r="G26" s="246">
        <v>0</v>
      </c>
      <c r="H26" s="246">
        <v>0</v>
      </c>
      <c r="I26" s="246">
        <v>0</v>
      </c>
      <c r="J26" s="510">
        <f t="shared" si="0"/>
        <v>9</v>
      </c>
      <c r="K26" s="511">
        <f t="shared" si="1"/>
        <v>2</v>
      </c>
      <c r="L26" s="248">
        <v>2</v>
      </c>
      <c r="M26" s="204">
        <v>0</v>
      </c>
      <c r="N26" s="512"/>
      <c r="O26" s="246">
        <v>0</v>
      </c>
      <c r="P26" s="246">
        <v>0</v>
      </c>
      <c r="Q26" s="246">
        <v>0</v>
      </c>
      <c r="R26" s="246">
        <v>0</v>
      </c>
      <c r="S26" s="510">
        <f t="shared" si="2"/>
        <v>0</v>
      </c>
      <c r="T26" s="204">
        <v>2</v>
      </c>
      <c r="U26" s="248">
        <v>2</v>
      </c>
      <c r="V26" s="204">
        <v>0</v>
      </c>
      <c r="W26" s="512"/>
      <c r="X26" s="516" t="s">
        <v>75</v>
      </c>
      <c r="Y26" s="516" t="s">
        <v>75</v>
      </c>
      <c r="Z26" s="516" t="s">
        <v>75</v>
      </c>
      <c r="AA26" s="516" t="s">
        <v>75</v>
      </c>
      <c r="AB26" s="510">
        <f t="shared" si="3"/>
        <v>0</v>
      </c>
      <c r="AC26" s="204" t="s">
        <v>75</v>
      </c>
      <c r="AD26" s="248" t="s">
        <v>75</v>
      </c>
      <c r="AE26" s="204" t="s">
        <v>75</v>
      </c>
      <c r="AF26" s="512"/>
      <c r="AG26" s="516" t="s">
        <v>75</v>
      </c>
      <c r="AH26" s="516" t="s">
        <v>75</v>
      </c>
      <c r="AI26" s="516" t="s">
        <v>75</v>
      </c>
      <c r="AJ26" s="516" t="s">
        <v>75</v>
      </c>
      <c r="AK26" s="510">
        <f t="shared" si="4"/>
        <v>0</v>
      </c>
      <c r="AL26" s="204" t="s">
        <v>75</v>
      </c>
      <c r="AM26" s="248" t="s">
        <v>75</v>
      </c>
      <c r="AN26" s="204" t="s">
        <v>75</v>
      </c>
      <c r="AO26" s="512"/>
      <c r="AP26" s="516" t="s">
        <v>75</v>
      </c>
      <c r="AQ26" s="516" t="s">
        <v>75</v>
      </c>
      <c r="AR26" s="516" t="s">
        <v>75</v>
      </c>
      <c r="AS26" s="516" t="s">
        <v>75</v>
      </c>
      <c r="AT26" s="510">
        <f t="shared" si="5"/>
        <v>0</v>
      </c>
      <c r="AU26" s="204">
        <v>0</v>
      </c>
      <c r="AV26" s="514" t="s">
        <v>75</v>
      </c>
      <c r="AW26" s="204" t="s">
        <v>75</v>
      </c>
      <c r="AX26" s="512"/>
      <c r="AY26" s="204">
        <v>0</v>
      </c>
      <c r="AZ26" s="514" t="s">
        <v>75</v>
      </c>
      <c r="BA26" s="204" t="s">
        <v>75</v>
      </c>
    </row>
    <row r="27" spans="1:53" s="217" customFormat="1" ht="15.75" customHeight="1" x14ac:dyDescent="0.2">
      <c r="A27" s="515" t="s">
        <v>775</v>
      </c>
      <c r="B27" s="204"/>
      <c r="C27" s="248"/>
      <c r="D27" s="204"/>
      <c r="E27" s="509"/>
      <c r="F27" s="246"/>
      <c r="G27" s="246"/>
      <c r="H27" s="246"/>
      <c r="I27" s="246"/>
      <c r="J27" s="510"/>
      <c r="K27" s="511"/>
      <c r="L27" s="248"/>
      <c r="M27" s="204"/>
      <c r="N27" s="512"/>
      <c r="O27" s="246"/>
      <c r="P27" s="246"/>
      <c r="Q27" s="246"/>
      <c r="R27" s="246"/>
      <c r="S27" s="510"/>
      <c r="T27" s="204"/>
      <c r="U27" s="248"/>
      <c r="V27" s="204"/>
      <c r="W27" s="512"/>
      <c r="X27" s="516"/>
      <c r="Y27" s="516"/>
      <c r="Z27" s="516"/>
      <c r="AA27" s="516"/>
      <c r="AB27" s="510"/>
      <c r="AC27" s="204"/>
      <c r="AD27" s="248"/>
      <c r="AE27" s="204"/>
      <c r="AF27" s="512"/>
      <c r="AG27" s="516"/>
      <c r="AH27" s="516"/>
      <c r="AI27" s="516"/>
      <c r="AJ27" s="516"/>
      <c r="AK27" s="510"/>
      <c r="AL27" s="204"/>
      <c r="AM27" s="248"/>
      <c r="AN27" s="204"/>
      <c r="AO27" s="512"/>
      <c r="AP27" s="516"/>
      <c r="AQ27" s="516"/>
      <c r="AR27" s="516"/>
      <c r="AS27" s="516"/>
      <c r="AT27" s="510"/>
      <c r="AU27" s="204"/>
      <c r="AV27" s="514"/>
      <c r="AW27" s="204"/>
      <c r="AX27" s="512"/>
      <c r="AY27" s="204">
        <v>1</v>
      </c>
      <c r="AZ27" s="514">
        <v>0</v>
      </c>
      <c r="BA27" s="204">
        <v>1</v>
      </c>
    </row>
    <row r="28" spans="1:53" ht="15.75" customHeight="1" x14ac:dyDescent="0.2">
      <c r="A28" s="518" t="s">
        <v>97</v>
      </c>
      <c r="B28" s="512">
        <f>SUM(B13:B26)</f>
        <v>153</v>
      </c>
      <c r="C28" s="512">
        <f>SUM(C13:C26)</f>
        <v>118</v>
      </c>
      <c r="D28" s="512">
        <f>SUM(D13:D26)</f>
        <v>35</v>
      </c>
      <c r="E28" s="509"/>
      <c r="F28" s="510">
        <f t="shared" ref="F28:M28" si="6">SUM(F13:F26)</f>
        <v>1052</v>
      </c>
      <c r="G28" s="510">
        <f t="shared" si="6"/>
        <v>2</v>
      </c>
      <c r="H28" s="510">
        <f t="shared" si="6"/>
        <v>328</v>
      </c>
      <c r="I28" s="510">
        <f t="shared" si="6"/>
        <v>65</v>
      </c>
      <c r="J28" s="510">
        <f t="shared" si="6"/>
        <v>1447</v>
      </c>
      <c r="K28" s="519">
        <f t="shared" si="6"/>
        <v>137</v>
      </c>
      <c r="L28" s="501">
        <f t="shared" si="6"/>
        <v>100</v>
      </c>
      <c r="M28" s="501">
        <f t="shared" si="6"/>
        <v>37</v>
      </c>
      <c r="N28" s="512"/>
      <c r="O28" s="510">
        <f t="shared" ref="O28:V28" si="7">SUM(O13:O26)</f>
        <v>496</v>
      </c>
      <c r="P28" s="510">
        <f t="shared" si="7"/>
        <v>0</v>
      </c>
      <c r="Q28" s="510">
        <f t="shared" si="7"/>
        <v>300</v>
      </c>
      <c r="R28" s="510">
        <f t="shared" si="7"/>
        <v>67</v>
      </c>
      <c r="S28" s="510">
        <f t="shared" si="7"/>
        <v>863</v>
      </c>
      <c r="T28" s="499">
        <f t="shared" si="7"/>
        <v>132</v>
      </c>
      <c r="U28" s="499">
        <f t="shared" si="7"/>
        <v>64</v>
      </c>
      <c r="V28" s="499">
        <f t="shared" si="7"/>
        <v>68</v>
      </c>
      <c r="W28" s="512"/>
      <c r="X28" s="510">
        <f t="shared" ref="X28:AE28" si="8">SUM(X13:X26)</f>
        <v>531</v>
      </c>
      <c r="Y28" s="510">
        <f t="shared" si="8"/>
        <v>4</v>
      </c>
      <c r="Z28" s="510">
        <f t="shared" si="8"/>
        <v>40</v>
      </c>
      <c r="AA28" s="510">
        <f t="shared" si="8"/>
        <v>45</v>
      </c>
      <c r="AB28" s="510">
        <f t="shared" si="8"/>
        <v>620</v>
      </c>
      <c r="AC28" s="499">
        <f t="shared" si="8"/>
        <v>96</v>
      </c>
      <c r="AD28" s="499">
        <f t="shared" si="8"/>
        <v>68</v>
      </c>
      <c r="AE28" s="499">
        <f t="shared" si="8"/>
        <v>28</v>
      </c>
      <c r="AF28" s="512"/>
      <c r="AG28" s="510">
        <f t="shared" ref="AG28:AN28" si="9">SUM(AG13:AG26)</f>
        <v>169</v>
      </c>
      <c r="AH28" s="510">
        <f t="shared" si="9"/>
        <v>0</v>
      </c>
      <c r="AI28" s="510">
        <f t="shared" si="9"/>
        <v>223</v>
      </c>
      <c r="AJ28" s="510">
        <f t="shared" si="9"/>
        <v>77</v>
      </c>
      <c r="AK28" s="510">
        <f t="shared" si="9"/>
        <v>469</v>
      </c>
      <c r="AL28" s="499">
        <f t="shared" si="9"/>
        <v>96</v>
      </c>
      <c r="AM28" s="499">
        <f t="shared" si="9"/>
        <v>44</v>
      </c>
      <c r="AN28" s="499">
        <f t="shared" si="9"/>
        <v>52</v>
      </c>
      <c r="AO28" s="512"/>
      <c r="AP28" s="510">
        <f t="shared" ref="AP28:AW28" si="10">SUM(AP13:AP26)</f>
        <v>118</v>
      </c>
      <c r="AQ28" s="510">
        <f t="shared" si="10"/>
        <v>0</v>
      </c>
      <c r="AR28" s="510">
        <f t="shared" si="10"/>
        <v>90</v>
      </c>
      <c r="AS28" s="510">
        <f t="shared" si="10"/>
        <v>69</v>
      </c>
      <c r="AT28" s="510">
        <f t="shared" si="10"/>
        <v>277</v>
      </c>
      <c r="AU28" s="499">
        <f t="shared" si="10"/>
        <v>57</v>
      </c>
      <c r="AV28" s="499">
        <f t="shared" si="10"/>
        <v>25</v>
      </c>
      <c r="AW28" s="499">
        <f t="shared" si="10"/>
        <v>32</v>
      </c>
      <c r="AX28" s="512"/>
      <c r="AY28" s="499">
        <v>52</v>
      </c>
      <c r="AZ28" s="499">
        <v>20</v>
      </c>
      <c r="BA28" s="499">
        <v>31</v>
      </c>
    </row>
    <row r="29" spans="1:53" ht="15.75" customHeight="1" x14ac:dyDescent="0.2">
      <c r="A29" s="520"/>
      <c r="B29" s="509"/>
      <c r="C29" s="521"/>
      <c r="D29" s="522"/>
      <c r="E29" s="509"/>
      <c r="F29" s="510"/>
      <c r="G29" s="510"/>
      <c r="H29" s="510"/>
      <c r="I29" s="510"/>
      <c r="J29" s="510"/>
      <c r="K29" s="799"/>
      <c r="L29" s="799"/>
      <c r="M29" s="799"/>
      <c r="N29" s="512"/>
      <c r="O29" s="509"/>
      <c r="P29" s="509"/>
      <c r="Q29" s="509"/>
      <c r="R29" s="509"/>
      <c r="S29" s="509"/>
      <c r="T29" s="509"/>
      <c r="U29" s="521"/>
      <c r="V29" s="522"/>
      <c r="W29" s="512"/>
      <c r="X29" s="509"/>
      <c r="Y29" s="509"/>
      <c r="Z29" s="509"/>
      <c r="AA29" s="509"/>
      <c r="AB29" s="509"/>
      <c r="AC29" s="509"/>
      <c r="AD29" s="521"/>
      <c r="AE29" s="522"/>
      <c r="AF29" s="512"/>
      <c r="AG29" s="509"/>
      <c r="AH29" s="509"/>
      <c r="AI29" s="509"/>
      <c r="AJ29" s="509"/>
      <c r="AK29" s="509"/>
      <c r="AL29" s="509"/>
      <c r="AM29" s="521"/>
      <c r="AN29" s="522"/>
      <c r="AO29" s="512"/>
      <c r="AP29" s="509"/>
      <c r="AQ29" s="509"/>
      <c r="AR29" s="509"/>
      <c r="AS29" s="509"/>
      <c r="AT29" s="509"/>
      <c r="AU29" s="509"/>
      <c r="AV29" s="521"/>
      <c r="AW29" s="522"/>
      <c r="AX29" s="512"/>
      <c r="AY29" s="509"/>
      <c r="AZ29" s="521"/>
      <c r="BA29" s="522"/>
    </row>
    <row r="30" spans="1:53" ht="15.75" customHeight="1" x14ac:dyDescent="0.2">
      <c r="A30" s="523"/>
      <c r="B30" s="800" t="s">
        <v>776</v>
      </c>
      <c r="C30" s="800"/>
      <c r="D30" s="800"/>
      <c r="E30" s="509"/>
      <c r="F30" s="512"/>
      <c r="G30" s="512"/>
      <c r="H30" s="512"/>
      <c r="I30" s="512"/>
      <c r="J30" s="512"/>
      <c r="K30" s="797" t="s">
        <v>777</v>
      </c>
      <c r="L30" s="797"/>
      <c r="M30" s="524">
        <f>SUM((F28+H28)*100/J28)</f>
        <v>95.369730476848659</v>
      </c>
      <c r="N30" s="522"/>
      <c r="O30" s="522"/>
      <c r="P30" s="522"/>
      <c r="Q30" s="522"/>
      <c r="R30" s="522"/>
      <c r="S30" s="522"/>
      <c r="T30" s="797" t="s">
        <v>777</v>
      </c>
      <c r="U30" s="797"/>
      <c r="V30" s="524">
        <f>SUM((O28+Q28)*100/S28)</f>
        <v>92.236384704519125</v>
      </c>
      <c r="W30" s="512"/>
      <c r="X30" s="522"/>
      <c r="Y30" s="522"/>
      <c r="Z30" s="522"/>
      <c r="AA30" s="522"/>
      <c r="AB30" s="522"/>
      <c r="AC30" s="797" t="s">
        <v>777</v>
      </c>
      <c r="AD30" s="797"/>
      <c r="AE30" s="524">
        <f>SUM((X28+Z28)*100/AB28)</f>
        <v>92.096774193548384</v>
      </c>
      <c r="AF30" s="512"/>
      <c r="AG30" s="522"/>
      <c r="AH30" s="522"/>
      <c r="AI30" s="522"/>
      <c r="AJ30" s="522"/>
      <c r="AK30" s="522"/>
      <c r="AL30" s="797" t="s">
        <v>777</v>
      </c>
      <c r="AM30" s="797"/>
      <c r="AN30" s="524">
        <f>SUM((AG28+AI28)*100/AK28)</f>
        <v>83.582089552238813</v>
      </c>
      <c r="AO30" s="512"/>
      <c r="AP30" s="522"/>
      <c r="AQ30" s="522"/>
      <c r="AR30" s="522"/>
      <c r="AS30" s="522"/>
      <c r="AT30" s="522"/>
      <c r="AU30" s="797" t="s">
        <v>777</v>
      </c>
      <c r="AV30" s="797"/>
      <c r="AW30" s="524">
        <f>SUM((AP28+AR28)*100/AT28)</f>
        <v>75.090252707581229</v>
      </c>
      <c r="AX30" s="512"/>
      <c r="AY30" s="797" t="s">
        <v>777</v>
      </c>
      <c r="AZ30" s="797"/>
      <c r="BA30" s="524">
        <v>82.8</v>
      </c>
    </row>
    <row r="31" spans="1:53" ht="15.75" customHeight="1" x14ac:dyDescent="0.2">
      <c r="A31" s="523"/>
      <c r="B31" s="6"/>
      <c r="C31" s="6"/>
      <c r="D31" s="6"/>
      <c r="E31" s="509"/>
      <c r="F31" s="525"/>
      <c r="G31" s="525"/>
      <c r="H31" s="525"/>
      <c r="I31" s="525"/>
      <c r="J31" s="525"/>
      <c r="K31" s="797" t="s">
        <v>778</v>
      </c>
      <c r="L31" s="797"/>
      <c r="M31" s="197">
        <v>1.4</v>
      </c>
      <c r="N31" s="522"/>
      <c r="O31" s="522"/>
      <c r="P31" s="522"/>
      <c r="Q31" s="522"/>
      <c r="R31" s="522"/>
      <c r="S31" s="522"/>
      <c r="T31" s="797" t="s">
        <v>778</v>
      </c>
      <c r="U31" s="797"/>
      <c r="V31" s="197">
        <v>1.46</v>
      </c>
      <c r="W31" s="512"/>
      <c r="X31" s="522"/>
      <c r="Y31" s="522"/>
      <c r="Z31" s="522"/>
      <c r="AA31" s="522"/>
      <c r="AB31" s="522"/>
      <c r="AC31" s="797" t="s">
        <v>778</v>
      </c>
      <c r="AD31" s="797"/>
      <c r="AE31" s="197">
        <v>1.1299999999999999</v>
      </c>
      <c r="AF31" s="512"/>
      <c r="AG31" s="522"/>
      <c r="AH31" s="522"/>
      <c r="AI31" s="522"/>
      <c r="AJ31" s="522"/>
      <c r="AK31" s="522"/>
      <c r="AL31" s="797" t="s">
        <v>778</v>
      </c>
      <c r="AM31" s="797"/>
      <c r="AN31" s="197">
        <v>1.53</v>
      </c>
      <c r="AO31" s="512"/>
      <c r="AP31" s="522"/>
      <c r="AQ31" s="522"/>
      <c r="AR31" s="522"/>
      <c r="AS31" s="522"/>
      <c r="AT31" s="522"/>
      <c r="AU31" s="797" t="s">
        <v>778</v>
      </c>
      <c r="AV31" s="797"/>
      <c r="AW31" s="526">
        <v>3.07</v>
      </c>
      <c r="AX31" s="512"/>
      <c r="AY31" s="797" t="s">
        <v>778</v>
      </c>
      <c r="AZ31" s="797"/>
      <c r="BA31" s="526">
        <v>1.2</v>
      </c>
    </row>
    <row r="32" spans="1:53" ht="15" customHeight="1" x14ac:dyDescent="0.2">
      <c r="A32" s="523"/>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527" t="s">
        <v>779</v>
      </c>
      <c r="AD32" s="6"/>
      <c r="AE32" s="6"/>
      <c r="AF32" s="6"/>
      <c r="AG32" s="6"/>
      <c r="AH32" s="6"/>
      <c r="AI32" s="6"/>
      <c r="AJ32" s="6"/>
      <c r="AK32" s="6"/>
      <c r="AL32" s="527" t="s">
        <v>779</v>
      </c>
      <c r="AM32" s="6"/>
      <c r="AN32" s="6"/>
      <c r="AO32" s="6"/>
      <c r="AP32" s="6"/>
      <c r="AQ32" s="6"/>
      <c r="AR32" s="6"/>
      <c r="AS32" s="6"/>
      <c r="AT32" s="6"/>
      <c r="AU32" s="527" t="s">
        <v>779</v>
      </c>
      <c r="AV32" s="6"/>
      <c r="AW32" s="6"/>
      <c r="AX32" s="6"/>
    </row>
    <row r="33" spans="1:50" ht="15.75" customHeight="1" x14ac:dyDescent="0.2">
      <c r="A33" s="523"/>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row>
    <row r="34" spans="1:50" ht="15.75" customHeight="1" x14ac:dyDescent="0.2">
      <c r="A34" s="523"/>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row>
    <row r="35" spans="1:50" ht="15.75" customHeight="1" x14ac:dyDescent="0.2">
      <c r="A35" s="523"/>
      <c r="B35" s="6"/>
      <c r="C35" s="6">
        <f>SUM(C28*100/B28)</f>
        <v>77.124183006535944</v>
      </c>
      <c r="D35" s="6"/>
      <c r="E35" s="6"/>
      <c r="F35" s="6"/>
      <c r="G35" s="6"/>
      <c r="H35" s="6"/>
      <c r="I35" s="6"/>
      <c r="J35" s="6"/>
      <c r="K35" s="6"/>
      <c r="L35" s="6">
        <f>SUM(L28*100/K28)</f>
        <v>72.992700729927009</v>
      </c>
      <c r="M35" s="6"/>
      <c r="N35" s="6"/>
      <c r="O35" s="6"/>
      <c r="P35" s="6"/>
      <c r="Q35" s="6"/>
      <c r="R35" s="6"/>
      <c r="S35" s="6"/>
      <c r="T35" s="6"/>
      <c r="U35" s="6">
        <f>SUM(U28*100/T28)</f>
        <v>48.484848484848484</v>
      </c>
      <c r="V35" s="6"/>
      <c r="W35" s="6"/>
      <c r="X35" s="6"/>
      <c r="Y35" s="6"/>
      <c r="Z35" s="6"/>
      <c r="AA35" s="6"/>
      <c r="AB35" s="6"/>
      <c r="AC35" s="6"/>
      <c r="AD35" s="6">
        <f>SUM(AD28*100/AC28)</f>
        <v>70.833333333333329</v>
      </c>
      <c r="AE35" s="6"/>
      <c r="AF35" s="6"/>
      <c r="AG35" s="6"/>
      <c r="AH35" s="6"/>
      <c r="AI35" s="6"/>
      <c r="AJ35" s="6"/>
      <c r="AK35" s="6"/>
      <c r="AL35" s="6"/>
      <c r="AM35" s="6">
        <f>SUM(AM28*100/AL28)</f>
        <v>45.833333333333336</v>
      </c>
      <c r="AN35" s="6"/>
      <c r="AO35" s="6"/>
      <c r="AP35" s="6"/>
      <c r="AQ35" s="6"/>
      <c r="AR35" s="6"/>
      <c r="AS35" s="6"/>
      <c r="AT35" s="6"/>
      <c r="AU35" s="6"/>
      <c r="AV35" s="6">
        <f>SUM(AV28*100/AU28)</f>
        <v>43.859649122807021</v>
      </c>
      <c r="AW35" s="6"/>
      <c r="AX35" s="6"/>
    </row>
    <row r="36" spans="1:50" ht="15.75" customHeight="1" x14ac:dyDescent="0.2">
      <c r="A36" s="523"/>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row>
    <row r="37" spans="1:50" ht="15.75" customHeight="1" x14ac:dyDescent="0.2">
      <c r="A37" s="523"/>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row>
    <row r="38" spans="1:50" ht="15.75" customHeight="1" x14ac:dyDescent="0.2">
      <c r="A38" s="523"/>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row>
    <row r="39" spans="1:50" ht="15.75" customHeight="1" x14ac:dyDescent="0.2">
      <c r="A39" s="523"/>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row>
    <row r="40" spans="1:50" ht="15.75" customHeight="1" x14ac:dyDescent="0.2">
      <c r="A40" s="523"/>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row>
    <row r="41" spans="1:50" ht="15.75" customHeight="1" x14ac:dyDescent="0.2">
      <c r="A41" s="523"/>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row>
    <row r="42" spans="1:50" ht="15.75" customHeight="1" x14ac:dyDescent="0.2">
      <c r="A42" s="523"/>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row>
    <row r="43" spans="1:50" ht="15.75" customHeight="1" x14ac:dyDescent="0.2">
      <c r="A43" s="523"/>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row>
    <row r="44" spans="1:50" ht="31.5" customHeight="1" x14ac:dyDescent="0.2">
      <c r="A44" s="523"/>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row>
    <row r="45" spans="1:50" ht="15.75" customHeight="1" x14ac:dyDescent="0.2">
      <c r="A45" s="523"/>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row>
    <row r="46" spans="1:50" ht="15.75" customHeight="1" x14ac:dyDescent="0.2">
      <c r="A46" s="523"/>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row>
    <row r="47" spans="1:50" ht="15.75" customHeight="1" x14ac:dyDescent="0.2">
      <c r="A47" s="523"/>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row>
    <row r="48" spans="1:50" ht="15.75" customHeight="1" x14ac:dyDescent="0.2">
      <c r="A48" s="523"/>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row>
    <row r="49" spans="1:50" ht="15.75" customHeight="1" x14ac:dyDescent="0.2">
      <c r="A49" s="523"/>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row>
    <row r="50" spans="1:50" ht="15.75" customHeight="1" x14ac:dyDescent="0.2">
      <c r="A50" s="523"/>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row>
    <row r="51" spans="1:50" ht="15.75" customHeight="1" x14ac:dyDescent="0.2">
      <c r="A51" s="523"/>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row>
    <row r="52" spans="1:50" ht="15.75" customHeight="1" x14ac:dyDescent="0.2">
      <c r="A52" s="523"/>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row>
    <row r="53" spans="1:50" ht="15.75" customHeight="1" x14ac:dyDescent="0.2">
      <c r="A53" s="523"/>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row>
    <row r="54" spans="1:50" ht="15" customHeight="1" x14ac:dyDescent="0.2">
      <c r="A54" s="523"/>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row>
    <row r="55" spans="1:50" ht="15.75" customHeight="1" x14ac:dyDescent="0.2">
      <c r="A55" s="523"/>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ht="15.75" customHeight="1" x14ac:dyDescent="0.2">
      <c r="A56" s="523"/>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row>
    <row r="57" spans="1:50" ht="15.75" customHeight="1" x14ac:dyDescent="0.2">
      <c r="A57" s="523"/>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row>
    <row r="58" spans="1:50" ht="15.75" customHeight="1" x14ac:dyDescent="0.2">
      <c r="A58" s="523"/>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row>
    <row r="59" spans="1:50" ht="15.75" customHeight="1" x14ac:dyDescent="0.2">
      <c r="A59" s="523"/>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row>
    <row r="60" spans="1:50" ht="15.75" customHeight="1" x14ac:dyDescent="0.2">
      <c r="A60" s="523"/>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row>
    <row r="61" spans="1:50" ht="15.75" customHeight="1" x14ac:dyDescent="0.2">
      <c r="A61" s="523"/>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row>
    <row r="62" spans="1:50" ht="15.75" customHeight="1" x14ac:dyDescent="0.2">
      <c r="A62" s="523"/>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row>
    <row r="63" spans="1:50" ht="15.75" customHeight="1" x14ac:dyDescent="0.2">
      <c r="A63" s="523"/>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row>
    <row r="64" spans="1:50" ht="15.75" customHeight="1" x14ac:dyDescent="0.2">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row>
    <row r="65" spans="1:50" ht="15.75" customHeight="1" x14ac:dyDescent="0.2">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row>
    <row r="66" spans="1:50" ht="15.75" customHeight="1" x14ac:dyDescent="0.2">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row>
    <row r="67" spans="1:50" ht="15.75" customHeight="1" x14ac:dyDescent="0.2">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row>
    <row r="68" spans="1:50" ht="15.75" customHeight="1" x14ac:dyDescent="0.2">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row>
    <row r="69" spans="1:50" ht="15.75" customHeight="1" x14ac:dyDescent="0.2">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row>
    <row r="70" spans="1:50" ht="15.75" customHeight="1" x14ac:dyDescent="0.2">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row>
    <row r="71" spans="1:50" ht="15.75" customHeight="1" x14ac:dyDescent="0.2">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row>
    <row r="72" spans="1:50" ht="15.75" customHeight="1" x14ac:dyDescent="0.2">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row>
    <row r="73" spans="1:50" ht="15.75" customHeight="1" x14ac:dyDescent="0.2">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row>
    <row r="74" spans="1:50" ht="15.75" customHeight="1" x14ac:dyDescent="0.2">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row>
    <row r="75" spans="1:50" ht="15.75" customHeight="1" x14ac:dyDescent="0.2">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row>
    <row r="76" spans="1:50" ht="15.75" customHeight="1" x14ac:dyDescent="0.2">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row>
    <row r="77" spans="1:50" ht="15.75" customHeight="1" x14ac:dyDescent="0.2">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row>
    <row r="78" spans="1:50" ht="15.75" customHeight="1" x14ac:dyDescent="0.2">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row>
    <row r="79" spans="1:50" ht="15.75" customHeight="1" x14ac:dyDescent="0.2">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row>
    <row r="80" spans="1:50" ht="15.75" customHeight="1" x14ac:dyDescent="0.2">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50" ht="15.75" customHeight="1" x14ac:dyDescent="0.2">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row>
    <row r="82" spans="1:50" ht="15.75" customHeight="1" x14ac:dyDescent="0.2">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row>
    <row r="83" spans="1:50" ht="15.75" customHeight="1" x14ac:dyDescent="0.2">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row>
    <row r="84" spans="1:50" ht="15.75" customHeight="1" x14ac:dyDescent="0.2">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row>
    <row r="85" spans="1:50" ht="15.75" customHeight="1" x14ac:dyDescent="0.2">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row>
    <row r="86" spans="1:50" ht="15.75" customHeight="1" x14ac:dyDescent="0.2">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row>
    <row r="87" spans="1:50" ht="15.75" customHeight="1" x14ac:dyDescent="0.2">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row>
    <row r="88" spans="1:50" ht="15.75" customHeight="1" x14ac:dyDescent="0.2">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row>
    <row r="89" spans="1:50" ht="15.75" customHeight="1" x14ac:dyDescent="0.2">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row>
    <row r="90" spans="1:50" ht="15.75" customHeight="1" x14ac:dyDescent="0.2">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row>
    <row r="91" spans="1:50" ht="15.75" customHeight="1" x14ac:dyDescent="0.2">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row>
    <row r="92" spans="1:50" ht="15.75" customHeight="1" x14ac:dyDescent="0.2">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row>
    <row r="93" spans="1:50" ht="15.75" customHeight="1" x14ac:dyDescent="0.2">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row>
    <row r="94" spans="1:50" ht="15.75" customHeight="1" x14ac:dyDescent="0.2">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row>
    <row r="95" spans="1:50" ht="15.75" customHeight="1" x14ac:dyDescent="0.2">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row>
    <row r="96" spans="1:50" ht="15.75" customHeight="1" x14ac:dyDescent="0.2">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row>
    <row r="97" spans="1:50" ht="15.75" customHeight="1" x14ac:dyDescent="0.2">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row>
    <row r="98" spans="1:50" ht="15.75" customHeight="1" x14ac:dyDescent="0.2">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row>
    <row r="99" spans="1:50" ht="15.75" customHeight="1" x14ac:dyDescent="0.2">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row>
    <row r="100" spans="1:50" ht="15.75" customHeight="1"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row>
    <row r="101" spans="1:50" ht="15.75" customHeight="1" x14ac:dyDescent="0.2">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row>
    <row r="102" spans="1:50" ht="15.75" customHeight="1"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row>
    <row r="103" spans="1:50" ht="15.75" customHeight="1"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row>
    <row r="104" spans="1:50" ht="15.75" customHeight="1"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row>
    <row r="105" spans="1:50" ht="15.75" customHeight="1"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row>
    <row r="106" spans="1:50" ht="15.75" customHeight="1"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row>
    <row r="107" spans="1:50" ht="15.75" customHeight="1"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row>
    <row r="108" spans="1:50" ht="15.75" customHeight="1"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row>
    <row r="109" spans="1:50" ht="15.75" customHeight="1"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row>
    <row r="110" spans="1:50" ht="15.75" customHeight="1"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row>
    <row r="111" spans="1:50" ht="15.75" customHeight="1"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row>
    <row r="112" spans="1:50" ht="15.75" customHeight="1"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row>
    <row r="113" spans="1:50" ht="15.75" customHeight="1"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row>
    <row r="114" spans="1:50" ht="15.75" customHeight="1"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row>
    <row r="115" spans="1:50" ht="15.75" customHeight="1"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row>
    <row r="116" spans="1:50" ht="15.75" customHeight="1"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row>
    <row r="117" spans="1:50" ht="15.75" customHeight="1" x14ac:dyDescent="0.2">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row>
    <row r="118" spans="1:50" ht="15.75" customHeight="1"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row>
    <row r="119" spans="1:50" ht="15.75" customHeight="1"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row>
    <row r="120" spans="1:50" ht="15.75" customHeight="1" x14ac:dyDescent="0.2">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row>
    <row r="121" spans="1:50" ht="15.75" customHeight="1" x14ac:dyDescent="0.2">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row>
    <row r="122" spans="1:50" ht="15.75" customHeight="1" x14ac:dyDescent="0.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row>
    <row r="123" spans="1:50" ht="15.75" customHeight="1" x14ac:dyDescent="0.2">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row>
    <row r="124" spans="1:50" ht="15.75" customHeight="1" x14ac:dyDescent="0.2">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row>
    <row r="125" spans="1:50" ht="15.75" customHeight="1" x14ac:dyDescent="0.2">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row>
    <row r="126" spans="1:50" ht="15.75" customHeight="1" x14ac:dyDescent="0.2">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row>
    <row r="127" spans="1:50" ht="15.75" customHeight="1" x14ac:dyDescent="0.2">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row>
    <row r="128" spans="1:50" ht="15.75" customHeight="1" x14ac:dyDescent="0.2">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row>
    <row r="129" spans="1:50" ht="15.75" customHeight="1" x14ac:dyDescent="0.2">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row>
    <row r="130" spans="1:50" ht="15.75" customHeight="1" x14ac:dyDescent="0.2">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row>
    <row r="131" spans="1:50" ht="15.75" customHeight="1" x14ac:dyDescent="0.2">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row>
    <row r="132" spans="1:50" ht="15.75" customHeight="1" x14ac:dyDescent="0.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row>
    <row r="133" spans="1:50" ht="15.75" customHeight="1" x14ac:dyDescent="0.2">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row>
    <row r="134" spans="1:50" ht="15.75" customHeight="1" x14ac:dyDescent="0.2">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row>
    <row r="135" spans="1:50" ht="15.75" customHeight="1" x14ac:dyDescent="0.2">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row>
    <row r="136" spans="1:50" ht="15.75" customHeight="1" x14ac:dyDescent="0.2">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row>
    <row r="137" spans="1:50" ht="15.75" customHeight="1" x14ac:dyDescent="0.2">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row>
    <row r="138" spans="1:50" ht="15.75" customHeight="1" x14ac:dyDescent="0.2">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row>
    <row r="139" spans="1:50" ht="15.75" customHeight="1" x14ac:dyDescent="0.2">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row>
    <row r="140" spans="1:50" ht="15.75" customHeight="1" x14ac:dyDescent="0.2">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row>
    <row r="141" spans="1:50" ht="15.75" customHeight="1" x14ac:dyDescent="0.2">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row>
    <row r="142" spans="1:50" ht="15.75" customHeight="1" x14ac:dyDescent="0.2">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row>
    <row r="143" spans="1:50" ht="15.75" customHeight="1" x14ac:dyDescent="0.2">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row>
    <row r="144" spans="1:50" ht="15.75" customHeight="1" x14ac:dyDescent="0.2">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row>
    <row r="145" spans="1:50" ht="15.75" customHeight="1" x14ac:dyDescent="0.2">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row>
    <row r="146" spans="1:50" ht="15.75" customHeight="1" x14ac:dyDescent="0.2">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row>
    <row r="147" spans="1:50" ht="15.75" customHeight="1" x14ac:dyDescent="0.2">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row>
    <row r="148" spans="1:50" ht="15.75" customHeight="1" x14ac:dyDescent="0.2">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row>
    <row r="149" spans="1:50" ht="15.75" customHeight="1" x14ac:dyDescent="0.2">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row>
    <row r="150" spans="1:50" ht="15.75" customHeight="1" x14ac:dyDescent="0.2">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row>
    <row r="151" spans="1:50" ht="15.75" customHeight="1" x14ac:dyDescent="0.2">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row>
    <row r="152" spans="1:50" ht="15.75" customHeight="1" x14ac:dyDescent="0.2">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row>
    <row r="153" spans="1:50" ht="15.75" customHeight="1" x14ac:dyDescent="0.2">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row>
    <row r="154" spans="1:50" ht="15.75" customHeight="1" x14ac:dyDescent="0.2">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row>
    <row r="155" spans="1:50" ht="15.75" customHeight="1" x14ac:dyDescent="0.2">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row>
    <row r="156" spans="1:50" ht="15.75" customHeight="1" x14ac:dyDescent="0.2">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row>
    <row r="157" spans="1:50" ht="15.75" customHeight="1" x14ac:dyDescent="0.2">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row>
    <row r="158" spans="1:50" ht="15.75" customHeight="1" x14ac:dyDescent="0.2">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row>
    <row r="159" spans="1:50" ht="15.75" customHeight="1" x14ac:dyDescent="0.2">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row>
    <row r="160" spans="1:50" ht="15.75" customHeight="1" x14ac:dyDescent="0.2">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row>
    <row r="161" spans="1:50" ht="15.75" customHeight="1" x14ac:dyDescent="0.2">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row>
    <row r="162" spans="1:50" ht="15.75" customHeight="1" x14ac:dyDescent="0.2">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row>
    <row r="163" spans="1:50" ht="15.75" customHeight="1" x14ac:dyDescent="0.2">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row>
    <row r="164" spans="1:50" ht="15.75" customHeight="1" x14ac:dyDescent="0.2">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row>
    <row r="165" spans="1:50" ht="15.75" customHeight="1" x14ac:dyDescent="0.2">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row>
    <row r="166" spans="1:50" ht="15.75" customHeight="1" x14ac:dyDescent="0.2">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row>
    <row r="167" spans="1:50" ht="15.75" customHeight="1" x14ac:dyDescent="0.2">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row>
    <row r="168" spans="1:50" ht="15.75" customHeight="1" x14ac:dyDescent="0.2">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row>
    <row r="169" spans="1:50" ht="15.75" customHeight="1" x14ac:dyDescent="0.2">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row>
    <row r="170" spans="1:50" ht="15.75" customHeight="1" x14ac:dyDescent="0.2">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row>
    <row r="171" spans="1:50" ht="15.75" customHeight="1" x14ac:dyDescent="0.2">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row>
    <row r="172" spans="1:50" ht="15.75" customHeight="1" x14ac:dyDescent="0.2">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row>
    <row r="173" spans="1:50" ht="15.75" customHeight="1" x14ac:dyDescent="0.2">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row>
    <row r="174" spans="1:50" ht="15.75" customHeight="1" x14ac:dyDescent="0.2">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row>
    <row r="175" spans="1:50" ht="15.75" customHeight="1" x14ac:dyDescent="0.2">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row>
    <row r="176" spans="1:50" ht="15.75" customHeight="1" x14ac:dyDescent="0.2">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row>
    <row r="177" spans="1:50" ht="15.75" customHeight="1" x14ac:dyDescent="0.2">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row>
    <row r="178" spans="1:50" ht="15.75" customHeight="1" x14ac:dyDescent="0.2">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row>
    <row r="179" spans="1:50" ht="15.75" customHeight="1" x14ac:dyDescent="0.2">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row>
    <row r="180" spans="1:50" ht="15.75" customHeight="1" x14ac:dyDescent="0.2">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row>
    <row r="181" spans="1:50" ht="15.75" customHeight="1" x14ac:dyDescent="0.2">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row>
    <row r="182" spans="1:50" ht="15.75" customHeight="1" x14ac:dyDescent="0.2">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row>
    <row r="183" spans="1:50" ht="15.75" customHeight="1" x14ac:dyDescent="0.2">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row>
    <row r="184" spans="1:50" ht="15.75" customHeight="1" x14ac:dyDescent="0.2">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row>
    <row r="185" spans="1:50" ht="15.75" customHeight="1" x14ac:dyDescent="0.2">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row>
    <row r="186" spans="1:50" ht="15.75" customHeight="1" x14ac:dyDescent="0.2">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row>
    <row r="187" spans="1:50" ht="15.75" customHeight="1" x14ac:dyDescent="0.2">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row>
    <row r="188" spans="1:50" ht="15.75" customHeight="1" x14ac:dyDescent="0.2">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row>
    <row r="189" spans="1:50" ht="15.75" customHeight="1" x14ac:dyDescent="0.2">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row>
    <row r="190" spans="1:50" ht="15.75" customHeight="1" x14ac:dyDescent="0.2">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row>
    <row r="191" spans="1:50" ht="15.75" customHeight="1" x14ac:dyDescent="0.2">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row>
    <row r="192" spans="1:50" ht="15.75" customHeight="1" x14ac:dyDescent="0.2">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row>
    <row r="193" spans="1:50" ht="15.75" customHeight="1" x14ac:dyDescent="0.2">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row>
    <row r="194" spans="1:50" ht="15.75" customHeight="1" x14ac:dyDescent="0.2">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row>
    <row r="195" spans="1:50" ht="15.75" customHeight="1" x14ac:dyDescent="0.2">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row>
    <row r="196" spans="1:50" ht="15.75" customHeight="1" x14ac:dyDescent="0.2">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row>
    <row r="197" spans="1:50" ht="15.75" customHeight="1" x14ac:dyDescent="0.2">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row>
    <row r="198" spans="1:50" ht="15.75" customHeight="1" x14ac:dyDescent="0.2">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row>
    <row r="199" spans="1:50" ht="15.75" customHeight="1" x14ac:dyDescent="0.2">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row>
    <row r="200" spans="1:50" ht="15.75" customHeight="1" x14ac:dyDescent="0.2">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row>
    <row r="201" spans="1:50" ht="15.75" customHeight="1" x14ac:dyDescent="0.2">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row>
    <row r="202" spans="1:50" ht="15.75" customHeight="1" x14ac:dyDescent="0.2">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row>
    <row r="203" spans="1:50" ht="15.75" customHeight="1" x14ac:dyDescent="0.2">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row>
    <row r="204" spans="1:50" ht="15.75" customHeight="1" x14ac:dyDescent="0.2">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row>
    <row r="205" spans="1:50" ht="15.75" customHeight="1" x14ac:dyDescent="0.2">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row>
    <row r="206" spans="1:50" ht="15.75" customHeight="1" x14ac:dyDescent="0.2">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row>
    <row r="207" spans="1:50" ht="15.75" customHeight="1" x14ac:dyDescent="0.2">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row>
    <row r="208" spans="1:50" ht="15.75" customHeight="1" x14ac:dyDescent="0.2">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row>
    <row r="209" spans="1:50" ht="15.75" customHeight="1" x14ac:dyDescent="0.2">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row>
    <row r="210" spans="1:50" ht="15.75" customHeight="1" x14ac:dyDescent="0.2">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row>
    <row r="211" spans="1:50" ht="15.75" customHeight="1" x14ac:dyDescent="0.2">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row>
    <row r="212" spans="1:50" ht="15.75" customHeight="1" x14ac:dyDescent="0.2">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row>
    <row r="213" spans="1:50" ht="15.75" customHeight="1" x14ac:dyDescent="0.2">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row>
    <row r="214" spans="1:50" ht="15.75" customHeight="1" x14ac:dyDescent="0.2">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row>
    <row r="215" spans="1:50" ht="15.75" customHeight="1" x14ac:dyDescent="0.2">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row>
    <row r="216" spans="1:50" ht="15.75" customHeight="1" x14ac:dyDescent="0.2">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row>
    <row r="217" spans="1:50" ht="15.75" customHeight="1" x14ac:dyDescent="0.2">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row>
    <row r="218" spans="1:50" ht="15.75" customHeight="1" x14ac:dyDescent="0.2">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row>
    <row r="219" spans="1:50" ht="15.75" customHeight="1" x14ac:dyDescent="0.2">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row>
    <row r="220" spans="1:50" ht="15.75" customHeight="1" x14ac:dyDescent="0.2">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row>
    <row r="221" spans="1:50" ht="15.75" customHeight="1" x14ac:dyDescent="0.2">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row>
    <row r="222" spans="1:50" ht="15.75" customHeight="1" x14ac:dyDescent="0.2">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row>
    <row r="223" spans="1:50" ht="15.75" customHeight="1" x14ac:dyDescent="0.2">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row>
    <row r="224" spans="1:50" ht="15.75" customHeight="1" x14ac:dyDescent="0.2">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row>
    <row r="225" spans="1:50" ht="15.75" customHeight="1" x14ac:dyDescent="0.2">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row>
    <row r="226" spans="1:50" ht="15.75" customHeight="1" x14ac:dyDescent="0.2">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row>
    <row r="227" spans="1:50" ht="15.75" customHeight="1" x14ac:dyDescent="0.2">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row>
    <row r="228" spans="1:50" ht="15.75" customHeight="1" x14ac:dyDescent="0.2">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row>
    <row r="229" spans="1:50" ht="15.75" customHeight="1" x14ac:dyDescent="0.2">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row>
    <row r="230" spans="1:50" ht="15.75" customHeight="1" x14ac:dyDescent="0.2">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row>
    <row r="231" spans="1:50" ht="15.75" customHeight="1" x14ac:dyDescent="0.2">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row>
    <row r="232" spans="1:50" ht="15.75" customHeight="1" x14ac:dyDescent="0.2">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row>
    <row r="233" spans="1:50" ht="15.75" customHeight="1" x14ac:dyDescent="0.2">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row>
    <row r="234" spans="1:50" ht="15.75" customHeight="1" x14ac:dyDescent="0.2">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row>
    <row r="235" spans="1:50" ht="15.75" customHeight="1" x14ac:dyDescent="0.2">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row>
    <row r="236" spans="1:50" ht="15.75" customHeight="1" x14ac:dyDescent="0.2">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row>
    <row r="237" spans="1:50" ht="15.75" customHeight="1" x14ac:dyDescent="0.2">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row>
    <row r="238" spans="1:50" ht="15.75" customHeight="1" x14ac:dyDescent="0.2">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row>
    <row r="239" spans="1:50" ht="15.75" customHeight="1" x14ac:dyDescent="0.2">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row>
    <row r="240" spans="1:50" ht="15.75" customHeight="1" x14ac:dyDescent="0.2">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row>
    <row r="241" spans="1:50" ht="15.75" customHeight="1" x14ac:dyDescent="0.2">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row>
    <row r="242" spans="1:50" ht="15.75" customHeight="1" x14ac:dyDescent="0.2">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row>
    <row r="243" spans="1:50" ht="15.75" customHeight="1" x14ac:dyDescent="0.2">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row>
    <row r="244" spans="1:50" ht="15.75" customHeight="1" x14ac:dyDescent="0.2">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row>
    <row r="245" spans="1:50" ht="15.75" customHeight="1" x14ac:dyDescent="0.2">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row>
    <row r="246" spans="1:50" ht="15.75" customHeight="1" x14ac:dyDescent="0.2">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row>
    <row r="247" spans="1:50" ht="15.75" customHeight="1" x14ac:dyDescent="0.2">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row>
    <row r="248" spans="1:50" ht="15.75" customHeight="1" x14ac:dyDescent="0.2">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row>
    <row r="249" spans="1:50" ht="15.75" customHeight="1" x14ac:dyDescent="0.2">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row>
    <row r="250" spans="1:50" ht="15.75" customHeight="1" x14ac:dyDescent="0.2">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row>
    <row r="251" spans="1:50" ht="15.75" customHeight="1" x14ac:dyDescent="0.2">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row>
    <row r="252" spans="1:50" ht="15.75" customHeight="1" x14ac:dyDescent="0.2">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row>
    <row r="253" spans="1:50" ht="15.75" customHeight="1" x14ac:dyDescent="0.2">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row>
    <row r="254" spans="1:50" ht="15.75" customHeight="1" x14ac:dyDescent="0.2">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row>
    <row r="255" spans="1:50" ht="15.75" customHeight="1" x14ac:dyDescent="0.2">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row>
    <row r="256" spans="1:50" ht="15.75" customHeight="1" x14ac:dyDescent="0.2">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row>
    <row r="257" spans="1:50" ht="15.75" customHeight="1" x14ac:dyDescent="0.2">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row>
    <row r="258" spans="1:50" ht="15.75" customHeight="1" x14ac:dyDescent="0.2">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row>
    <row r="259" spans="1:50" ht="15.75" customHeight="1" x14ac:dyDescent="0.2">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row>
    <row r="260" spans="1:50" ht="15.75" customHeight="1" x14ac:dyDescent="0.2">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row>
    <row r="261" spans="1:50" ht="15.75" customHeight="1" x14ac:dyDescent="0.2">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row>
    <row r="262" spans="1:50" ht="15.75" customHeight="1" x14ac:dyDescent="0.2">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row>
    <row r="263" spans="1:50" ht="15.75" customHeight="1" x14ac:dyDescent="0.2">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row>
    <row r="264" spans="1:50" ht="15.75" customHeight="1" x14ac:dyDescent="0.2">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row>
    <row r="265" spans="1:50" ht="15.75" customHeight="1" x14ac:dyDescent="0.2">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row>
    <row r="266" spans="1:50" ht="15.75" customHeight="1" x14ac:dyDescent="0.2">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row>
    <row r="267" spans="1:50" ht="15.75" customHeight="1" x14ac:dyDescent="0.2">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row>
    <row r="268" spans="1:50" ht="15.75" customHeight="1" x14ac:dyDescent="0.2">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row>
    <row r="269" spans="1:50" ht="15.75" customHeight="1" x14ac:dyDescent="0.2">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row>
    <row r="270" spans="1:50" ht="15.75" customHeight="1" x14ac:dyDescent="0.2">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row>
    <row r="271" spans="1:50" ht="15.75" customHeight="1" x14ac:dyDescent="0.2">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row>
    <row r="272" spans="1:50" ht="15.75" customHeight="1" x14ac:dyDescent="0.2">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row>
    <row r="273" spans="1:50" ht="15.75" customHeight="1" x14ac:dyDescent="0.2">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row>
    <row r="274" spans="1:50" ht="15.75" customHeight="1" x14ac:dyDescent="0.2">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row>
    <row r="275" spans="1:50" ht="15.75" customHeight="1" x14ac:dyDescent="0.2">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row>
    <row r="276" spans="1:50" ht="15.75" customHeight="1" x14ac:dyDescent="0.2">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row>
    <row r="277" spans="1:50" ht="15.75" customHeight="1" x14ac:dyDescent="0.2">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row>
    <row r="278" spans="1:50" ht="15.75" customHeight="1" x14ac:dyDescent="0.2">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row>
    <row r="279" spans="1:50" ht="15.75" customHeight="1" x14ac:dyDescent="0.2">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row>
    <row r="280" spans="1:50" ht="15.75" customHeight="1" x14ac:dyDescent="0.2">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row>
    <row r="281" spans="1:50" ht="15.75" customHeight="1" x14ac:dyDescent="0.2">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row>
    <row r="282" spans="1:50" ht="15.75" customHeight="1" x14ac:dyDescent="0.2">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row>
    <row r="283" spans="1:50" ht="15.75" customHeight="1" x14ac:dyDescent="0.2">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row>
    <row r="284" spans="1:50" ht="15.75" customHeight="1" x14ac:dyDescent="0.2">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row>
    <row r="285" spans="1:50" ht="15.75" customHeight="1" x14ac:dyDescent="0.2">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row>
    <row r="286" spans="1:50" ht="15.75" customHeight="1" x14ac:dyDescent="0.2">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row>
    <row r="287" spans="1:50" ht="15.75" customHeight="1" x14ac:dyDescent="0.2">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row>
    <row r="288" spans="1:50" ht="15.75" customHeight="1" x14ac:dyDescent="0.2">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row>
    <row r="289" spans="1:50" ht="15.75" customHeight="1" x14ac:dyDescent="0.2">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row>
    <row r="290" spans="1:50" ht="15.75" customHeight="1" x14ac:dyDescent="0.2">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row>
    <row r="291" spans="1:50" ht="15.75" customHeight="1" x14ac:dyDescent="0.2">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row>
    <row r="292" spans="1:50" ht="15.75" customHeight="1" x14ac:dyDescent="0.2">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row>
    <row r="293" spans="1:50" ht="15.75" customHeight="1" x14ac:dyDescent="0.2">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row>
    <row r="294" spans="1:50" ht="15.75" customHeight="1" x14ac:dyDescent="0.2">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row>
    <row r="295" spans="1:50" ht="15.75" customHeight="1" x14ac:dyDescent="0.2">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row>
    <row r="296" spans="1:50" ht="15.75" customHeight="1" x14ac:dyDescent="0.2">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row>
    <row r="297" spans="1:50" ht="15.75" customHeight="1" x14ac:dyDescent="0.2">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row>
    <row r="298" spans="1:50" ht="15.75" customHeight="1" x14ac:dyDescent="0.2">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row>
    <row r="299" spans="1:50" ht="15.75" customHeight="1" x14ac:dyDescent="0.2">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row>
    <row r="300" spans="1:50" ht="15.75" customHeight="1" x14ac:dyDescent="0.2">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row>
    <row r="301" spans="1:50" ht="15.75" customHeight="1" x14ac:dyDescent="0.2">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row>
    <row r="302" spans="1:50" ht="15.75" customHeight="1" x14ac:dyDescent="0.2">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row>
    <row r="303" spans="1:50" ht="15.75" customHeight="1" x14ac:dyDescent="0.2">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row>
    <row r="304" spans="1:50" ht="15.75" customHeight="1" x14ac:dyDescent="0.2">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row>
    <row r="305" spans="1:50" ht="15.75" customHeight="1" x14ac:dyDescent="0.2">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row>
    <row r="306" spans="1:50" ht="15.75" customHeight="1" x14ac:dyDescent="0.2">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row>
    <row r="307" spans="1:50" ht="15.75" customHeight="1" x14ac:dyDescent="0.2">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row>
    <row r="308" spans="1:50" ht="15.75" customHeight="1" x14ac:dyDescent="0.2">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row>
    <row r="309" spans="1:50" ht="15.75" customHeight="1" x14ac:dyDescent="0.2">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row>
    <row r="310" spans="1:50" ht="15.75" customHeight="1" x14ac:dyDescent="0.2">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row>
    <row r="311" spans="1:50" ht="15.75" customHeight="1" x14ac:dyDescent="0.2">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row>
    <row r="312" spans="1:50" ht="15.75" customHeight="1" x14ac:dyDescent="0.2">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row>
    <row r="313" spans="1:50" ht="15.75" customHeight="1" x14ac:dyDescent="0.2">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row>
    <row r="314" spans="1:50" ht="15.75" customHeight="1" x14ac:dyDescent="0.2">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row>
    <row r="315" spans="1:50" ht="15.75" customHeight="1" x14ac:dyDescent="0.2">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row>
    <row r="316" spans="1:50" ht="15.75" customHeight="1" x14ac:dyDescent="0.2">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row>
    <row r="317" spans="1:50" ht="15.75" customHeight="1" x14ac:dyDescent="0.2">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row>
    <row r="318" spans="1:50" ht="15.75" customHeight="1" x14ac:dyDescent="0.2">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row>
    <row r="319" spans="1:50" ht="15.75" customHeight="1" x14ac:dyDescent="0.2">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row>
    <row r="320" spans="1:50" ht="15.75" customHeight="1" x14ac:dyDescent="0.2">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row>
    <row r="321" spans="1:50" ht="15.75" customHeight="1" x14ac:dyDescent="0.2">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row>
    <row r="322" spans="1:50" ht="15.75" customHeight="1" x14ac:dyDescent="0.2">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row>
    <row r="323" spans="1:50" ht="15.75" customHeight="1" x14ac:dyDescent="0.2">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row>
    <row r="324" spans="1:50" ht="15.75" customHeight="1" x14ac:dyDescent="0.2">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row>
    <row r="325" spans="1:50" ht="15.75" customHeight="1" x14ac:dyDescent="0.2">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row>
    <row r="326" spans="1:50" ht="15.75" customHeight="1" x14ac:dyDescent="0.2">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row>
    <row r="327" spans="1:50" ht="15.75" customHeight="1" x14ac:dyDescent="0.2">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row>
    <row r="328" spans="1:50" ht="15.75" customHeight="1" x14ac:dyDescent="0.2">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row>
    <row r="329" spans="1:50" ht="15.75" customHeight="1" x14ac:dyDescent="0.2">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row>
    <row r="330" spans="1:50" ht="15.75" customHeight="1" x14ac:dyDescent="0.2">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row>
    <row r="331" spans="1:50" ht="15.75" customHeight="1" x14ac:dyDescent="0.2">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row>
    <row r="332" spans="1:50" ht="15.75" customHeight="1" x14ac:dyDescent="0.2">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row>
    <row r="333" spans="1:50" ht="15.75" customHeight="1" x14ac:dyDescent="0.2">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row>
    <row r="334" spans="1:50" ht="15.75" customHeight="1" x14ac:dyDescent="0.2">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row>
    <row r="335" spans="1:50" ht="15.75" customHeight="1" x14ac:dyDescent="0.2">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row>
    <row r="336" spans="1:50" ht="15.75" customHeight="1" x14ac:dyDescent="0.2">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row>
    <row r="337" spans="1:50" ht="15.75" customHeight="1" x14ac:dyDescent="0.2">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row>
    <row r="338" spans="1:50" ht="15.75" customHeight="1" x14ac:dyDescent="0.2">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row>
    <row r="339" spans="1:50" ht="15.75" customHeight="1" x14ac:dyDescent="0.2">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row>
    <row r="340" spans="1:50" ht="15.75" customHeight="1" x14ac:dyDescent="0.2">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row>
    <row r="341" spans="1:50" ht="15.75" customHeight="1" x14ac:dyDescent="0.2">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row>
    <row r="342" spans="1:50" ht="15.75" customHeight="1" x14ac:dyDescent="0.2">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row>
    <row r="343" spans="1:50" ht="15.75" customHeight="1" x14ac:dyDescent="0.2">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row>
    <row r="344" spans="1:50" ht="15.75" customHeight="1" x14ac:dyDescent="0.2">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row>
    <row r="345" spans="1:50" ht="15.75" customHeight="1" x14ac:dyDescent="0.2">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row>
    <row r="346" spans="1:50" ht="15.75" customHeight="1" x14ac:dyDescent="0.2">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row>
    <row r="347" spans="1:50" ht="15.75" customHeight="1" x14ac:dyDescent="0.2">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row>
    <row r="348" spans="1:50" ht="15.75" customHeight="1" x14ac:dyDescent="0.2">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row>
    <row r="349" spans="1:50" ht="15.75" customHeight="1" x14ac:dyDescent="0.2">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row>
    <row r="350" spans="1:50" ht="15.75" customHeight="1" x14ac:dyDescent="0.2">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row>
    <row r="351" spans="1:50" ht="15.75" customHeight="1" x14ac:dyDescent="0.2">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row>
    <row r="352" spans="1:50" ht="15.75" customHeight="1" x14ac:dyDescent="0.2">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row>
    <row r="353" spans="1:50" ht="15.75" customHeight="1" x14ac:dyDescent="0.2">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row>
    <row r="354" spans="1:50" ht="15.75" customHeight="1" x14ac:dyDescent="0.2">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row>
    <row r="355" spans="1:50" ht="15.75" customHeight="1" x14ac:dyDescent="0.2">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row>
    <row r="356" spans="1:50" ht="15.75" customHeight="1" x14ac:dyDescent="0.2">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row>
    <row r="357" spans="1:50" ht="15.75" customHeight="1" x14ac:dyDescent="0.2">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row>
    <row r="358" spans="1:50" ht="15.75" customHeight="1" x14ac:dyDescent="0.2">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row>
    <row r="359" spans="1:50" ht="15.75" customHeight="1" x14ac:dyDescent="0.2">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row>
    <row r="360" spans="1:50" ht="15.75" customHeight="1" x14ac:dyDescent="0.2">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row>
    <row r="361" spans="1:50" ht="15.75" customHeight="1" x14ac:dyDescent="0.2">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row>
    <row r="362" spans="1:50" ht="15.75" customHeight="1" x14ac:dyDescent="0.2">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row>
    <row r="363" spans="1:50" ht="15.75" customHeight="1" x14ac:dyDescent="0.2">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row>
    <row r="364" spans="1:50" ht="15.75" customHeight="1" x14ac:dyDescent="0.2">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row>
    <row r="365" spans="1:50" ht="15.75" customHeight="1" x14ac:dyDescent="0.2">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row>
    <row r="366" spans="1:50" ht="15.75" customHeight="1" x14ac:dyDescent="0.2">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row>
    <row r="367" spans="1:50" ht="15.75" customHeight="1" x14ac:dyDescent="0.2">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row>
    <row r="368" spans="1:50" ht="15.75" customHeight="1" x14ac:dyDescent="0.2">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row>
    <row r="369" spans="1:50" ht="15.75" customHeight="1" x14ac:dyDescent="0.2">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row>
    <row r="370" spans="1:50" ht="15.75" customHeight="1" x14ac:dyDescent="0.2">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row>
    <row r="371" spans="1:50" ht="15.75" customHeight="1" x14ac:dyDescent="0.2">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row>
    <row r="372" spans="1:50" ht="15.75" customHeight="1" x14ac:dyDescent="0.2">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row>
    <row r="373" spans="1:50" ht="15.75" customHeight="1" x14ac:dyDescent="0.2">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row>
    <row r="374" spans="1:50" ht="15.75" customHeight="1" x14ac:dyDescent="0.2">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row>
    <row r="375" spans="1:50" ht="15.75" customHeight="1" x14ac:dyDescent="0.2">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row>
    <row r="376" spans="1:50" ht="15.75" customHeight="1" x14ac:dyDescent="0.2">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row>
    <row r="377" spans="1:50" ht="15.75" customHeight="1" x14ac:dyDescent="0.2">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row>
    <row r="378" spans="1:50" ht="15.75" customHeight="1" x14ac:dyDescent="0.2">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row>
    <row r="379" spans="1:50" ht="15.75" customHeight="1" x14ac:dyDescent="0.2">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row>
    <row r="380" spans="1:50" ht="15.75" customHeight="1" x14ac:dyDescent="0.2">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row>
    <row r="381" spans="1:50" ht="15.75" customHeight="1" x14ac:dyDescent="0.2">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row>
    <row r="382" spans="1:50" ht="15.75" customHeight="1" x14ac:dyDescent="0.2">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row>
    <row r="383" spans="1:50" ht="15.75" customHeight="1" x14ac:dyDescent="0.2">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row>
    <row r="384" spans="1:50" ht="15.75" customHeight="1" x14ac:dyDescent="0.2">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row>
    <row r="385" spans="1:50" ht="15.75" customHeight="1" x14ac:dyDescent="0.2">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row>
    <row r="386" spans="1:50" ht="15.75" customHeight="1" x14ac:dyDescent="0.2">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row>
    <row r="387" spans="1:50" ht="15.75" customHeight="1" x14ac:dyDescent="0.2">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row>
    <row r="388" spans="1:50" ht="15.75" customHeight="1" x14ac:dyDescent="0.2">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row>
    <row r="389" spans="1:50" ht="15.75" customHeight="1" x14ac:dyDescent="0.2">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row>
    <row r="390" spans="1:50" ht="15.75" customHeight="1" x14ac:dyDescent="0.2">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row>
    <row r="391" spans="1:50" ht="15.75" customHeight="1" x14ac:dyDescent="0.2">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row>
    <row r="392" spans="1:50" ht="15.75" customHeight="1" x14ac:dyDescent="0.2">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row>
    <row r="393" spans="1:50" ht="15.75" customHeight="1" x14ac:dyDescent="0.2">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row>
    <row r="394" spans="1:50" ht="15.75" customHeight="1" x14ac:dyDescent="0.2">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row>
    <row r="395" spans="1:50" ht="15.75" customHeight="1" x14ac:dyDescent="0.2">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row>
    <row r="396" spans="1:50" ht="15.75" customHeight="1" x14ac:dyDescent="0.2">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row>
    <row r="397" spans="1:50" ht="15.75" customHeight="1" x14ac:dyDescent="0.2">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row>
    <row r="398" spans="1:50" ht="15.75" customHeight="1" x14ac:dyDescent="0.2">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row>
    <row r="399" spans="1:50" ht="15.75" customHeight="1" x14ac:dyDescent="0.2">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row>
    <row r="400" spans="1:50" ht="15.75" customHeight="1" x14ac:dyDescent="0.2">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row>
    <row r="401" spans="1:50" ht="15.75" customHeight="1" x14ac:dyDescent="0.2">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row>
    <row r="402" spans="1:50" ht="15.75" customHeight="1" x14ac:dyDescent="0.2">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row>
    <row r="403" spans="1:50" ht="15.75" customHeight="1" x14ac:dyDescent="0.2">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row>
    <row r="404" spans="1:50" ht="15.75" customHeight="1" x14ac:dyDescent="0.2">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row>
    <row r="405" spans="1:50" ht="15.75" customHeight="1" x14ac:dyDescent="0.2">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row>
    <row r="406" spans="1:50" ht="15.75" customHeight="1" x14ac:dyDescent="0.2">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row>
    <row r="407" spans="1:50" ht="15.75" customHeight="1" x14ac:dyDescent="0.2">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row>
    <row r="408" spans="1:50" ht="15.75" customHeight="1" x14ac:dyDescent="0.2">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row>
    <row r="409" spans="1:50" ht="15.75" customHeight="1" x14ac:dyDescent="0.2">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row>
    <row r="410" spans="1:50" ht="15.75" customHeight="1" x14ac:dyDescent="0.2">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row>
    <row r="411" spans="1:50" ht="15.75" customHeight="1" x14ac:dyDescent="0.2">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row>
    <row r="412" spans="1:50" ht="15.75" customHeight="1" x14ac:dyDescent="0.2">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row>
    <row r="413" spans="1:50" ht="15.75" customHeight="1" x14ac:dyDescent="0.2">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row>
    <row r="414" spans="1:50" ht="15.75" customHeight="1" x14ac:dyDescent="0.2">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row>
    <row r="415" spans="1:50" ht="15.75" customHeight="1" x14ac:dyDescent="0.2">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row>
    <row r="416" spans="1:50" ht="15.75" customHeight="1" x14ac:dyDescent="0.2">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6"/>
    </row>
    <row r="417" spans="1:50" ht="15.75" customHeight="1" x14ac:dyDescent="0.2">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row>
    <row r="418" spans="1:50" ht="15.75" customHeight="1" x14ac:dyDescent="0.2">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6"/>
    </row>
    <row r="419" spans="1:50" ht="15.75" customHeight="1" x14ac:dyDescent="0.2">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row>
    <row r="420" spans="1:50" ht="15.75" customHeight="1" x14ac:dyDescent="0.2">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row>
    <row r="421" spans="1:50" ht="15.75" customHeight="1" x14ac:dyDescent="0.2">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row>
    <row r="422" spans="1:50" ht="15.75" customHeight="1" x14ac:dyDescent="0.2">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row>
    <row r="423" spans="1:50" ht="15.75" customHeight="1" x14ac:dyDescent="0.2">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row>
    <row r="424" spans="1:50" ht="15.75" customHeight="1" x14ac:dyDescent="0.2">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row>
    <row r="425" spans="1:50" ht="15.75" customHeight="1" x14ac:dyDescent="0.2">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row>
    <row r="426" spans="1:50" ht="15.75" customHeight="1" x14ac:dyDescent="0.2">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row>
    <row r="427" spans="1:50" ht="15.75" customHeight="1" x14ac:dyDescent="0.2">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row>
    <row r="428" spans="1:50" ht="15.75" customHeight="1" x14ac:dyDescent="0.2">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row>
    <row r="429" spans="1:50" ht="15.75" customHeight="1" x14ac:dyDescent="0.2">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row>
    <row r="430" spans="1:50" ht="15.75" customHeight="1" x14ac:dyDescent="0.2">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row>
    <row r="431" spans="1:50" ht="15.75" customHeight="1" x14ac:dyDescent="0.2">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row>
    <row r="432" spans="1:50" ht="15.75" customHeight="1" x14ac:dyDescent="0.2">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row>
    <row r="433" spans="1:50" ht="15.75" customHeight="1" x14ac:dyDescent="0.2">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row>
    <row r="434" spans="1:50" ht="15.75" customHeight="1" x14ac:dyDescent="0.2">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row>
    <row r="435" spans="1:50" ht="15.75" customHeight="1" x14ac:dyDescent="0.2">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row>
    <row r="436" spans="1:50" ht="15.75" customHeight="1" x14ac:dyDescent="0.2">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row>
    <row r="437" spans="1:50" ht="15.75" customHeight="1" x14ac:dyDescent="0.2">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row>
    <row r="438" spans="1:50" ht="15.75" customHeight="1" x14ac:dyDescent="0.2">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row>
    <row r="439" spans="1:50" ht="15.75" customHeight="1" x14ac:dyDescent="0.2">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row>
    <row r="440" spans="1:50" ht="15.75" customHeight="1" x14ac:dyDescent="0.2">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row>
    <row r="441" spans="1:50" ht="15.75" customHeight="1" x14ac:dyDescent="0.2">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row>
    <row r="442" spans="1:50" ht="15.75" customHeight="1" x14ac:dyDescent="0.2">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row>
    <row r="443" spans="1:50" ht="15.75" customHeight="1" x14ac:dyDescent="0.2">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row>
    <row r="444" spans="1:50" ht="15.75" customHeight="1" x14ac:dyDescent="0.2">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c r="AX444" s="6"/>
    </row>
    <row r="445" spans="1:50" ht="15.75" customHeight="1" x14ac:dyDescent="0.2">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row>
    <row r="446" spans="1:50" ht="15.75" customHeight="1" x14ac:dyDescent="0.2">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row>
    <row r="447" spans="1:50" ht="15.75" customHeight="1" x14ac:dyDescent="0.2">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row>
    <row r="448" spans="1:50" ht="15.75" customHeight="1" x14ac:dyDescent="0.2">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row>
    <row r="449" spans="1:50" ht="15.75" customHeight="1" x14ac:dyDescent="0.2">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row>
    <row r="450" spans="1:50" ht="15.75" customHeight="1" x14ac:dyDescent="0.2">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row>
    <row r="451" spans="1:50" ht="15.75" customHeight="1" x14ac:dyDescent="0.2">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row>
    <row r="452" spans="1:50" ht="15.75" customHeight="1" x14ac:dyDescent="0.2">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row>
    <row r="453" spans="1:50" ht="15.75" customHeight="1" x14ac:dyDescent="0.2">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row>
    <row r="454" spans="1:50" ht="15.75" customHeight="1" x14ac:dyDescent="0.2">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row>
    <row r="455" spans="1:50" ht="15.75" customHeight="1" x14ac:dyDescent="0.2">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row>
    <row r="456" spans="1:50" ht="15.75" customHeight="1" x14ac:dyDescent="0.2">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row>
    <row r="457" spans="1:50" ht="15.75" customHeight="1" x14ac:dyDescent="0.2">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row>
    <row r="458" spans="1:50" ht="15.75" customHeight="1" x14ac:dyDescent="0.2">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row>
    <row r="459" spans="1:50" ht="15.75" customHeight="1" x14ac:dyDescent="0.2">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row>
    <row r="460" spans="1:50" ht="15.75" customHeight="1" x14ac:dyDescent="0.2">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row>
    <row r="461" spans="1:50" ht="15.75" customHeight="1" x14ac:dyDescent="0.2">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row>
    <row r="462" spans="1:50" ht="15.75" customHeight="1" x14ac:dyDescent="0.2">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row>
    <row r="463" spans="1:50" ht="15.75" customHeight="1" x14ac:dyDescent="0.2">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row>
    <row r="464" spans="1:50" ht="15.75" customHeight="1" x14ac:dyDescent="0.2">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row>
    <row r="465" spans="1:50" ht="15.75" customHeight="1" x14ac:dyDescent="0.2">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row>
    <row r="466" spans="1:50" ht="15.75" customHeight="1" x14ac:dyDescent="0.2">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c r="AX466" s="6"/>
    </row>
    <row r="467" spans="1:50" ht="15.75" customHeight="1" x14ac:dyDescent="0.2">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row>
    <row r="468" spans="1:50" ht="15.75" customHeight="1" x14ac:dyDescent="0.2">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row>
    <row r="469" spans="1:50" ht="15.75" customHeight="1" x14ac:dyDescent="0.2">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row>
    <row r="470" spans="1:50" ht="15.75" customHeight="1" x14ac:dyDescent="0.2">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row>
    <row r="471" spans="1:50" ht="15.75" customHeight="1" x14ac:dyDescent="0.2">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row>
    <row r="472" spans="1:50" ht="15.75" customHeight="1" x14ac:dyDescent="0.2">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row>
    <row r="473" spans="1:50" ht="15.75" customHeight="1" x14ac:dyDescent="0.2">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row>
    <row r="474" spans="1:50" ht="15.75" customHeight="1" x14ac:dyDescent="0.2">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row>
    <row r="475" spans="1:50" ht="15.75" customHeight="1" x14ac:dyDescent="0.2">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row>
    <row r="476" spans="1:50" ht="15.75" customHeight="1" x14ac:dyDescent="0.2">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row>
    <row r="477" spans="1:50" ht="15.75" customHeight="1" x14ac:dyDescent="0.2">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row>
    <row r="478" spans="1:50" ht="15.75" customHeight="1" x14ac:dyDescent="0.2">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row>
    <row r="479" spans="1:50" ht="15.75" customHeight="1" x14ac:dyDescent="0.2">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row>
    <row r="480" spans="1:50" ht="15.75" customHeight="1" x14ac:dyDescent="0.2">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row>
    <row r="481" spans="1:50" ht="15.75" customHeight="1" x14ac:dyDescent="0.2">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row>
    <row r="482" spans="1:50" ht="15.75" customHeight="1" x14ac:dyDescent="0.2">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row>
    <row r="483" spans="1:50" ht="15.75" customHeight="1" x14ac:dyDescent="0.2">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row>
    <row r="484" spans="1:50" ht="15.75" customHeight="1" x14ac:dyDescent="0.2">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row>
    <row r="485" spans="1:50" ht="15.75" customHeight="1" x14ac:dyDescent="0.2">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row>
    <row r="486" spans="1:50" ht="15.75" customHeight="1" x14ac:dyDescent="0.2">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row>
    <row r="487" spans="1:50" ht="15.75" customHeight="1" x14ac:dyDescent="0.2">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row>
    <row r="488" spans="1:50" ht="15.75" customHeight="1" x14ac:dyDescent="0.2">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row>
    <row r="489" spans="1:50" ht="15.75" customHeight="1" x14ac:dyDescent="0.2">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row>
    <row r="490" spans="1:50" ht="15.75" customHeight="1" x14ac:dyDescent="0.2">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row>
    <row r="491" spans="1:50" ht="15.75" customHeight="1" x14ac:dyDescent="0.2">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row>
    <row r="492" spans="1:50" ht="15.75" customHeight="1" x14ac:dyDescent="0.2">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row>
    <row r="493" spans="1:50" ht="15.75" customHeight="1" x14ac:dyDescent="0.2">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row>
    <row r="494" spans="1:50" ht="15.75" customHeight="1" x14ac:dyDescent="0.2">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row>
    <row r="495" spans="1:50" ht="15.75" customHeight="1" x14ac:dyDescent="0.2">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row>
    <row r="496" spans="1:50" ht="15.75" customHeight="1" x14ac:dyDescent="0.2">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row>
    <row r="497" spans="1:50" ht="15.75" customHeight="1" x14ac:dyDescent="0.2">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6"/>
    </row>
    <row r="498" spans="1:50" ht="15.75" customHeight="1" x14ac:dyDescent="0.2">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row>
    <row r="499" spans="1:50" ht="15.75" customHeight="1" x14ac:dyDescent="0.2">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row>
    <row r="500" spans="1:50" ht="15.75" customHeight="1" x14ac:dyDescent="0.2">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row>
    <row r="501" spans="1:50" ht="15.75" customHeight="1" x14ac:dyDescent="0.2">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row>
    <row r="502" spans="1:50" ht="15.75" customHeight="1" x14ac:dyDescent="0.2">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row>
    <row r="503" spans="1:50" ht="15.75" customHeight="1" x14ac:dyDescent="0.2">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6"/>
    </row>
    <row r="504" spans="1:50" ht="15.75" customHeight="1" x14ac:dyDescent="0.2">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6"/>
    </row>
    <row r="505" spans="1:50" ht="15.75" customHeight="1" x14ac:dyDescent="0.2">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6"/>
    </row>
    <row r="506" spans="1:50" ht="15.75" customHeight="1" x14ac:dyDescent="0.2">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6"/>
    </row>
    <row r="507" spans="1:50" ht="15.75" customHeight="1" x14ac:dyDescent="0.2">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6"/>
    </row>
    <row r="508" spans="1:50" ht="15.75" customHeight="1" x14ac:dyDescent="0.2">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6"/>
    </row>
    <row r="509" spans="1:50" ht="15.75" customHeight="1" x14ac:dyDescent="0.2">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6"/>
    </row>
    <row r="510" spans="1:50" ht="15.75" customHeight="1" x14ac:dyDescent="0.2">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6"/>
    </row>
    <row r="511" spans="1:50" ht="15.75" customHeight="1" x14ac:dyDescent="0.2">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6"/>
    </row>
    <row r="512" spans="1:50" ht="15.75" customHeight="1" x14ac:dyDescent="0.2">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6"/>
      <c r="AV512" s="6"/>
      <c r="AW512" s="6"/>
      <c r="AX512" s="6"/>
    </row>
    <row r="513" spans="1:50" ht="15.75" customHeight="1" x14ac:dyDescent="0.2">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c r="AW513" s="6"/>
      <c r="AX513" s="6"/>
    </row>
    <row r="514" spans="1:50" ht="15.75" customHeight="1" x14ac:dyDescent="0.2">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c r="AW514" s="6"/>
      <c r="AX514" s="6"/>
    </row>
    <row r="515" spans="1:50" ht="15.75" customHeight="1" x14ac:dyDescent="0.2">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c r="AU515" s="6"/>
      <c r="AV515" s="6"/>
      <c r="AW515" s="6"/>
      <c r="AX515" s="6"/>
    </row>
    <row r="516" spans="1:50" ht="15.75" customHeight="1" x14ac:dyDescent="0.2">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c r="AU516" s="6"/>
      <c r="AV516" s="6"/>
      <c r="AW516" s="6"/>
      <c r="AX516" s="6"/>
    </row>
    <row r="517" spans="1:50" ht="15.75" customHeight="1" x14ac:dyDescent="0.2">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6"/>
      <c r="AV517" s="6"/>
      <c r="AW517" s="6"/>
      <c r="AX517" s="6"/>
    </row>
    <row r="518" spans="1:50" ht="15.75" customHeight="1" x14ac:dyDescent="0.2">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6"/>
    </row>
    <row r="519" spans="1:50" ht="15.75" customHeight="1" x14ac:dyDescent="0.2">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c r="AW519" s="6"/>
      <c r="AX519" s="6"/>
    </row>
    <row r="520" spans="1:50" ht="15.75" customHeight="1" x14ac:dyDescent="0.2">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c r="AU520" s="6"/>
      <c r="AV520" s="6"/>
      <c r="AW520" s="6"/>
      <c r="AX520" s="6"/>
    </row>
    <row r="521" spans="1:50" ht="15.75" customHeight="1" x14ac:dyDescent="0.2">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6"/>
      <c r="AV521" s="6"/>
      <c r="AW521" s="6"/>
      <c r="AX521" s="6"/>
    </row>
    <row r="522" spans="1:50" ht="15.75" customHeight="1" x14ac:dyDescent="0.2">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c r="AW522" s="6"/>
      <c r="AX522" s="6"/>
    </row>
    <row r="523" spans="1:50" ht="15.75" customHeight="1" x14ac:dyDescent="0.2">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6"/>
    </row>
    <row r="524" spans="1:50" ht="15.75" customHeight="1" x14ac:dyDescent="0.2">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6"/>
      <c r="AV524" s="6"/>
      <c r="AW524" s="6"/>
      <c r="AX524" s="6"/>
    </row>
    <row r="525" spans="1:50" ht="15.75" customHeight="1" x14ac:dyDescent="0.2">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c r="AS525" s="6"/>
      <c r="AT525" s="6"/>
      <c r="AU525" s="6"/>
      <c r="AV525" s="6"/>
      <c r="AW525" s="6"/>
      <c r="AX525" s="6"/>
    </row>
    <row r="526" spans="1:50" ht="15.75" customHeight="1" x14ac:dyDescent="0.2">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c r="AW526" s="6"/>
      <c r="AX526" s="6"/>
    </row>
    <row r="527" spans="1:50" ht="15.75" customHeight="1" x14ac:dyDescent="0.2">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c r="AQ527" s="6"/>
      <c r="AR527" s="6"/>
      <c r="AS527" s="6"/>
      <c r="AT527" s="6"/>
      <c r="AU527" s="6"/>
      <c r="AV527" s="6"/>
      <c r="AW527" s="6"/>
      <c r="AX527" s="6"/>
    </row>
    <row r="528" spans="1:50" ht="15.75" customHeight="1" x14ac:dyDescent="0.2">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c r="AS528" s="6"/>
      <c r="AT528" s="6"/>
      <c r="AU528" s="6"/>
      <c r="AV528" s="6"/>
      <c r="AW528" s="6"/>
      <c r="AX528" s="6"/>
    </row>
    <row r="529" spans="1:50" ht="15.75" customHeight="1" x14ac:dyDescent="0.2">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c r="AS529" s="6"/>
      <c r="AT529" s="6"/>
      <c r="AU529" s="6"/>
      <c r="AV529" s="6"/>
      <c r="AW529" s="6"/>
      <c r="AX529" s="6"/>
    </row>
    <row r="530" spans="1:50" ht="15.75" customHeight="1" x14ac:dyDescent="0.2">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c r="AS530" s="6"/>
      <c r="AT530" s="6"/>
      <c r="AU530" s="6"/>
      <c r="AV530" s="6"/>
      <c r="AW530" s="6"/>
      <c r="AX530" s="6"/>
    </row>
    <row r="531" spans="1:50" ht="15.75" customHeight="1" x14ac:dyDescent="0.2">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c r="AS531" s="6"/>
      <c r="AT531" s="6"/>
      <c r="AU531" s="6"/>
      <c r="AV531" s="6"/>
      <c r="AW531" s="6"/>
      <c r="AX531" s="6"/>
    </row>
    <row r="532" spans="1:50" ht="15.75" customHeight="1" x14ac:dyDescent="0.2">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6"/>
      <c r="AR532" s="6"/>
      <c r="AS532" s="6"/>
      <c r="AT532" s="6"/>
      <c r="AU532" s="6"/>
      <c r="AV532" s="6"/>
      <c r="AW532" s="6"/>
      <c r="AX532" s="6"/>
    </row>
    <row r="533" spans="1:50" ht="15.75" customHeight="1" x14ac:dyDescent="0.2">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c r="AS533" s="6"/>
      <c r="AT533" s="6"/>
      <c r="AU533" s="6"/>
      <c r="AV533" s="6"/>
      <c r="AW533" s="6"/>
      <c r="AX533" s="6"/>
    </row>
    <row r="534" spans="1:50" ht="15.75" customHeight="1" x14ac:dyDescent="0.2">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c r="AX534" s="6"/>
    </row>
    <row r="535" spans="1:50" ht="15.75" customHeight="1" x14ac:dyDescent="0.2">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6"/>
    </row>
    <row r="536" spans="1:50" ht="15.75" customHeight="1" x14ac:dyDescent="0.2">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row>
    <row r="537" spans="1:50" ht="15.75" customHeight="1" x14ac:dyDescent="0.2">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row>
    <row r="538" spans="1:50" ht="15.75" customHeight="1" x14ac:dyDescent="0.2">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c r="AW538" s="6"/>
      <c r="AX538" s="6"/>
    </row>
    <row r="539" spans="1:50" ht="15.75" customHeight="1" x14ac:dyDescent="0.2">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c r="AS539" s="6"/>
      <c r="AT539" s="6"/>
      <c r="AU539" s="6"/>
      <c r="AV539" s="6"/>
      <c r="AW539" s="6"/>
      <c r="AX539" s="6"/>
    </row>
    <row r="540" spans="1:50" ht="15.75" customHeight="1" x14ac:dyDescent="0.2">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6"/>
    </row>
    <row r="541" spans="1:50" ht="15.75" customHeight="1" x14ac:dyDescent="0.2">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c r="AW541" s="6"/>
      <c r="AX541" s="6"/>
    </row>
    <row r="542" spans="1:50" ht="15.75" customHeight="1" x14ac:dyDescent="0.2">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6"/>
    </row>
    <row r="543" spans="1:50" ht="15.75" customHeight="1" x14ac:dyDescent="0.2">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c r="AS543" s="6"/>
      <c r="AT543" s="6"/>
      <c r="AU543" s="6"/>
      <c r="AV543" s="6"/>
      <c r="AW543" s="6"/>
      <c r="AX543" s="6"/>
    </row>
    <row r="544" spans="1:50" ht="15.75" customHeight="1" x14ac:dyDescent="0.2">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6"/>
      <c r="AR544" s="6"/>
      <c r="AS544" s="6"/>
      <c r="AT544" s="6"/>
      <c r="AU544" s="6"/>
      <c r="AV544" s="6"/>
      <c r="AW544" s="6"/>
      <c r="AX544" s="6"/>
    </row>
    <row r="545" spans="1:50" ht="15.75" customHeight="1" x14ac:dyDescent="0.2">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c r="AL545" s="6"/>
      <c r="AM545" s="6"/>
      <c r="AN545" s="6"/>
      <c r="AO545" s="6"/>
      <c r="AP545" s="6"/>
      <c r="AQ545" s="6"/>
      <c r="AR545" s="6"/>
      <c r="AS545" s="6"/>
      <c r="AT545" s="6"/>
      <c r="AU545" s="6"/>
      <c r="AV545" s="6"/>
      <c r="AW545" s="6"/>
      <c r="AX545" s="6"/>
    </row>
    <row r="546" spans="1:50" ht="15.75" customHeight="1" x14ac:dyDescent="0.2">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c r="AL546" s="6"/>
      <c r="AM546" s="6"/>
      <c r="AN546" s="6"/>
      <c r="AO546" s="6"/>
      <c r="AP546" s="6"/>
      <c r="AQ546" s="6"/>
      <c r="AR546" s="6"/>
      <c r="AS546" s="6"/>
      <c r="AT546" s="6"/>
      <c r="AU546" s="6"/>
      <c r="AV546" s="6"/>
      <c r="AW546" s="6"/>
      <c r="AX546" s="6"/>
    </row>
    <row r="547" spans="1:50" ht="15.75" customHeight="1" x14ac:dyDescent="0.2">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c r="AL547" s="6"/>
      <c r="AM547" s="6"/>
      <c r="AN547" s="6"/>
      <c r="AO547" s="6"/>
      <c r="AP547" s="6"/>
      <c r="AQ547" s="6"/>
      <c r="AR547" s="6"/>
      <c r="AS547" s="6"/>
      <c r="AT547" s="6"/>
      <c r="AU547" s="6"/>
      <c r="AV547" s="6"/>
      <c r="AW547" s="6"/>
      <c r="AX547" s="6"/>
    </row>
    <row r="548" spans="1:50" ht="15.75" customHeight="1" x14ac:dyDescent="0.2">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c r="AL548" s="6"/>
      <c r="AM548" s="6"/>
      <c r="AN548" s="6"/>
      <c r="AO548" s="6"/>
      <c r="AP548" s="6"/>
      <c r="AQ548" s="6"/>
      <c r="AR548" s="6"/>
      <c r="AS548" s="6"/>
      <c r="AT548" s="6"/>
      <c r="AU548" s="6"/>
      <c r="AV548" s="6"/>
      <c r="AW548" s="6"/>
      <c r="AX548" s="6"/>
    </row>
    <row r="549" spans="1:50" ht="15.75" customHeight="1" x14ac:dyDescent="0.2">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c r="AL549" s="6"/>
      <c r="AM549" s="6"/>
      <c r="AN549" s="6"/>
      <c r="AO549" s="6"/>
      <c r="AP549" s="6"/>
      <c r="AQ549" s="6"/>
      <c r="AR549" s="6"/>
      <c r="AS549" s="6"/>
      <c r="AT549" s="6"/>
      <c r="AU549" s="6"/>
      <c r="AV549" s="6"/>
      <c r="AW549" s="6"/>
      <c r="AX549" s="6"/>
    </row>
    <row r="550" spans="1:50" ht="15.75" customHeight="1" x14ac:dyDescent="0.2">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6"/>
      <c r="AR550" s="6"/>
      <c r="AS550" s="6"/>
      <c r="AT550" s="6"/>
      <c r="AU550" s="6"/>
      <c r="AV550" s="6"/>
      <c r="AW550" s="6"/>
      <c r="AX550" s="6"/>
    </row>
    <row r="551" spans="1:50" ht="15.75" customHeight="1" x14ac:dyDescent="0.2">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c r="AL551" s="6"/>
      <c r="AM551" s="6"/>
      <c r="AN551" s="6"/>
      <c r="AO551" s="6"/>
      <c r="AP551" s="6"/>
      <c r="AQ551" s="6"/>
      <c r="AR551" s="6"/>
      <c r="AS551" s="6"/>
      <c r="AT551" s="6"/>
      <c r="AU551" s="6"/>
      <c r="AV551" s="6"/>
      <c r="AW551" s="6"/>
      <c r="AX551" s="6"/>
    </row>
    <row r="552" spans="1:50" ht="15.75" customHeight="1" x14ac:dyDescent="0.2">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c r="AL552" s="6"/>
      <c r="AM552" s="6"/>
      <c r="AN552" s="6"/>
      <c r="AO552" s="6"/>
      <c r="AP552" s="6"/>
      <c r="AQ552" s="6"/>
      <c r="AR552" s="6"/>
      <c r="AS552" s="6"/>
      <c r="AT552" s="6"/>
      <c r="AU552" s="6"/>
      <c r="AV552" s="6"/>
      <c r="AW552" s="6"/>
      <c r="AX552" s="6"/>
    </row>
    <row r="553" spans="1:50" ht="15.75" customHeight="1" x14ac:dyDescent="0.2">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c r="AL553" s="6"/>
      <c r="AM553" s="6"/>
      <c r="AN553" s="6"/>
      <c r="AO553" s="6"/>
      <c r="AP553" s="6"/>
      <c r="AQ553" s="6"/>
      <c r="AR553" s="6"/>
      <c r="AS553" s="6"/>
      <c r="AT553" s="6"/>
      <c r="AU553" s="6"/>
      <c r="AV553" s="6"/>
      <c r="AW553" s="6"/>
      <c r="AX553" s="6"/>
    </row>
    <row r="554" spans="1:50" ht="15.75" customHeight="1" x14ac:dyDescent="0.2">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c r="AL554" s="6"/>
      <c r="AM554" s="6"/>
      <c r="AN554" s="6"/>
      <c r="AO554" s="6"/>
      <c r="AP554" s="6"/>
      <c r="AQ554" s="6"/>
      <c r="AR554" s="6"/>
      <c r="AS554" s="6"/>
      <c r="AT554" s="6"/>
      <c r="AU554" s="6"/>
      <c r="AV554" s="6"/>
      <c r="AW554" s="6"/>
      <c r="AX554" s="6"/>
    </row>
    <row r="555" spans="1:50" ht="15.75" customHeight="1" x14ac:dyDescent="0.2">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c r="AL555" s="6"/>
      <c r="AM555" s="6"/>
      <c r="AN555" s="6"/>
      <c r="AO555" s="6"/>
      <c r="AP555" s="6"/>
      <c r="AQ555" s="6"/>
      <c r="AR555" s="6"/>
      <c r="AS555" s="6"/>
      <c r="AT555" s="6"/>
      <c r="AU555" s="6"/>
      <c r="AV555" s="6"/>
      <c r="AW555" s="6"/>
      <c r="AX555" s="6"/>
    </row>
    <row r="556" spans="1:50" ht="15.75" customHeight="1" x14ac:dyDescent="0.2">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c r="AL556" s="6"/>
      <c r="AM556" s="6"/>
      <c r="AN556" s="6"/>
      <c r="AO556" s="6"/>
      <c r="AP556" s="6"/>
      <c r="AQ556" s="6"/>
      <c r="AR556" s="6"/>
      <c r="AS556" s="6"/>
      <c r="AT556" s="6"/>
      <c r="AU556" s="6"/>
      <c r="AV556" s="6"/>
      <c r="AW556" s="6"/>
      <c r="AX556" s="6"/>
    </row>
    <row r="557" spans="1:50" ht="15.75" customHeight="1" x14ac:dyDescent="0.2">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c r="AL557" s="6"/>
      <c r="AM557" s="6"/>
      <c r="AN557" s="6"/>
      <c r="AO557" s="6"/>
      <c r="AP557" s="6"/>
      <c r="AQ557" s="6"/>
      <c r="AR557" s="6"/>
      <c r="AS557" s="6"/>
      <c r="AT557" s="6"/>
      <c r="AU557" s="6"/>
      <c r="AV557" s="6"/>
      <c r="AW557" s="6"/>
      <c r="AX557" s="6"/>
    </row>
    <row r="558" spans="1:50" ht="15.75" customHeight="1" x14ac:dyDescent="0.2">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c r="AL558" s="6"/>
      <c r="AM558" s="6"/>
      <c r="AN558" s="6"/>
      <c r="AO558" s="6"/>
      <c r="AP558" s="6"/>
      <c r="AQ558" s="6"/>
      <c r="AR558" s="6"/>
      <c r="AS558" s="6"/>
      <c r="AT558" s="6"/>
      <c r="AU558" s="6"/>
      <c r="AV558" s="6"/>
      <c r="AW558" s="6"/>
      <c r="AX558" s="6"/>
    </row>
    <row r="559" spans="1:50" ht="15.75" customHeight="1" x14ac:dyDescent="0.2">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c r="AL559" s="6"/>
      <c r="AM559" s="6"/>
      <c r="AN559" s="6"/>
      <c r="AO559" s="6"/>
      <c r="AP559" s="6"/>
      <c r="AQ559" s="6"/>
      <c r="AR559" s="6"/>
      <c r="AS559" s="6"/>
      <c r="AT559" s="6"/>
      <c r="AU559" s="6"/>
      <c r="AV559" s="6"/>
      <c r="AW559" s="6"/>
      <c r="AX559" s="6"/>
    </row>
    <row r="560" spans="1:50" ht="15.75" customHeight="1" x14ac:dyDescent="0.2">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c r="AL560" s="6"/>
      <c r="AM560" s="6"/>
      <c r="AN560" s="6"/>
      <c r="AO560" s="6"/>
      <c r="AP560" s="6"/>
      <c r="AQ560" s="6"/>
      <c r="AR560" s="6"/>
      <c r="AS560" s="6"/>
      <c r="AT560" s="6"/>
      <c r="AU560" s="6"/>
      <c r="AV560" s="6"/>
      <c r="AW560" s="6"/>
      <c r="AX560" s="6"/>
    </row>
    <row r="561" spans="1:50" ht="15.75" customHeight="1" x14ac:dyDescent="0.2">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c r="AL561" s="6"/>
      <c r="AM561" s="6"/>
      <c r="AN561" s="6"/>
      <c r="AO561" s="6"/>
      <c r="AP561" s="6"/>
      <c r="AQ561" s="6"/>
      <c r="AR561" s="6"/>
      <c r="AS561" s="6"/>
      <c r="AT561" s="6"/>
      <c r="AU561" s="6"/>
      <c r="AV561" s="6"/>
      <c r="AW561" s="6"/>
      <c r="AX561" s="6"/>
    </row>
    <row r="562" spans="1:50" ht="15.75" customHeight="1" x14ac:dyDescent="0.2">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c r="AL562" s="6"/>
      <c r="AM562" s="6"/>
      <c r="AN562" s="6"/>
      <c r="AO562" s="6"/>
      <c r="AP562" s="6"/>
      <c r="AQ562" s="6"/>
      <c r="AR562" s="6"/>
      <c r="AS562" s="6"/>
      <c r="AT562" s="6"/>
      <c r="AU562" s="6"/>
      <c r="AV562" s="6"/>
      <c r="AW562" s="6"/>
      <c r="AX562" s="6"/>
    </row>
    <row r="563" spans="1:50" ht="15.75" customHeight="1" x14ac:dyDescent="0.2">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c r="AL563" s="6"/>
      <c r="AM563" s="6"/>
      <c r="AN563" s="6"/>
      <c r="AO563" s="6"/>
      <c r="AP563" s="6"/>
      <c r="AQ563" s="6"/>
      <c r="AR563" s="6"/>
      <c r="AS563" s="6"/>
      <c r="AT563" s="6"/>
      <c r="AU563" s="6"/>
      <c r="AV563" s="6"/>
      <c r="AW563" s="6"/>
      <c r="AX563" s="6"/>
    </row>
    <row r="564" spans="1:50" ht="15.75" customHeight="1" x14ac:dyDescent="0.2">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c r="AL564" s="6"/>
      <c r="AM564" s="6"/>
      <c r="AN564" s="6"/>
      <c r="AO564" s="6"/>
      <c r="AP564" s="6"/>
      <c r="AQ564" s="6"/>
      <c r="AR564" s="6"/>
      <c r="AS564" s="6"/>
      <c r="AT564" s="6"/>
      <c r="AU564" s="6"/>
      <c r="AV564" s="6"/>
      <c r="AW564" s="6"/>
      <c r="AX564" s="6"/>
    </row>
    <row r="565" spans="1:50" ht="15.75" customHeight="1" x14ac:dyDescent="0.2">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c r="AL565" s="6"/>
      <c r="AM565" s="6"/>
      <c r="AN565" s="6"/>
      <c r="AO565" s="6"/>
      <c r="AP565" s="6"/>
      <c r="AQ565" s="6"/>
      <c r="AR565" s="6"/>
      <c r="AS565" s="6"/>
      <c r="AT565" s="6"/>
      <c r="AU565" s="6"/>
      <c r="AV565" s="6"/>
      <c r="AW565" s="6"/>
      <c r="AX565" s="6"/>
    </row>
    <row r="566" spans="1:50" ht="15.75" customHeight="1" x14ac:dyDescent="0.2">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6"/>
      <c r="AR566" s="6"/>
      <c r="AS566" s="6"/>
      <c r="AT566" s="6"/>
      <c r="AU566" s="6"/>
      <c r="AV566" s="6"/>
      <c r="AW566" s="6"/>
      <c r="AX566" s="6"/>
    </row>
    <row r="567" spans="1:50" ht="15.75" customHeight="1" x14ac:dyDescent="0.2">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c r="AL567" s="6"/>
      <c r="AM567" s="6"/>
      <c r="AN567" s="6"/>
      <c r="AO567" s="6"/>
      <c r="AP567" s="6"/>
      <c r="AQ567" s="6"/>
      <c r="AR567" s="6"/>
      <c r="AS567" s="6"/>
      <c r="AT567" s="6"/>
      <c r="AU567" s="6"/>
      <c r="AV567" s="6"/>
      <c r="AW567" s="6"/>
      <c r="AX567" s="6"/>
    </row>
    <row r="568" spans="1:50" ht="15.75" customHeight="1" x14ac:dyDescent="0.2">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c r="AL568" s="6"/>
      <c r="AM568" s="6"/>
      <c r="AN568" s="6"/>
      <c r="AO568" s="6"/>
      <c r="AP568" s="6"/>
      <c r="AQ568" s="6"/>
      <c r="AR568" s="6"/>
      <c r="AS568" s="6"/>
      <c r="AT568" s="6"/>
      <c r="AU568" s="6"/>
      <c r="AV568" s="6"/>
      <c r="AW568" s="6"/>
      <c r="AX568" s="6"/>
    </row>
    <row r="569" spans="1:50" ht="15.75" customHeight="1" x14ac:dyDescent="0.2">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c r="AL569" s="6"/>
      <c r="AM569" s="6"/>
      <c r="AN569" s="6"/>
      <c r="AO569" s="6"/>
      <c r="AP569" s="6"/>
      <c r="AQ569" s="6"/>
      <c r="AR569" s="6"/>
      <c r="AS569" s="6"/>
      <c r="AT569" s="6"/>
      <c r="AU569" s="6"/>
      <c r="AV569" s="6"/>
      <c r="AW569" s="6"/>
      <c r="AX569" s="6"/>
    </row>
    <row r="570" spans="1:50" ht="15.75" customHeight="1" x14ac:dyDescent="0.2">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c r="AL570" s="6"/>
      <c r="AM570" s="6"/>
      <c r="AN570" s="6"/>
      <c r="AO570" s="6"/>
      <c r="AP570" s="6"/>
      <c r="AQ570" s="6"/>
      <c r="AR570" s="6"/>
      <c r="AS570" s="6"/>
      <c r="AT570" s="6"/>
      <c r="AU570" s="6"/>
      <c r="AV570" s="6"/>
      <c r="AW570" s="6"/>
      <c r="AX570" s="6"/>
    </row>
    <row r="571" spans="1:50" ht="15.75" customHeight="1" x14ac:dyDescent="0.2">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c r="AL571" s="6"/>
      <c r="AM571" s="6"/>
      <c r="AN571" s="6"/>
      <c r="AO571" s="6"/>
      <c r="AP571" s="6"/>
      <c r="AQ571" s="6"/>
      <c r="AR571" s="6"/>
      <c r="AS571" s="6"/>
      <c r="AT571" s="6"/>
      <c r="AU571" s="6"/>
      <c r="AV571" s="6"/>
      <c r="AW571" s="6"/>
      <c r="AX571" s="6"/>
    </row>
    <row r="572" spans="1:50" ht="15.75" customHeight="1" x14ac:dyDescent="0.2">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c r="AL572" s="6"/>
      <c r="AM572" s="6"/>
      <c r="AN572" s="6"/>
      <c r="AO572" s="6"/>
      <c r="AP572" s="6"/>
      <c r="AQ572" s="6"/>
      <c r="AR572" s="6"/>
      <c r="AS572" s="6"/>
      <c r="AT572" s="6"/>
      <c r="AU572" s="6"/>
      <c r="AV572" s="6"/>
      <c r="AW572" s="6"/>
      <c r="AX572" s="6"/>
    </row>
    <row r="573" spans="1:50" ht="15.75" customHeight="1" x14ac:dyDescent="0.2">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c r="AL573" s="6"/>
      <c r="AM573" s="6"/>
      <c r="AN573" s="6"/>
      <c r="AO573" s="6"/>
      <c r="AP573" s="6"/>
      <c r="AQ573" s="6"/>
      <c r="AR573" s="6"/>
      <c r="AS573" s="6"/>
      <c r="AT573" s="6"/>
      <c r="AU573" s="6"/>
      <c r="AV573" s="6"/>
      <c r="AW573" s="6"/>
      <c r="AX573" s="6"/>
    </row>
    <row r="574" spans="1:50" ht="15.75" customHeight="1" x14ac:dyDescent="0.2">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c r="AL574" s="6"/>
      <c r="AM574" s="6"/>
      <c r="AN574" s="6"/>
      <c r="AO574" s="6"/>
      <c r="AP574" s="6"/>
      <c r="AQ574" s="6"/>
      <c r="AR574" s="6"/>
      <c r="AS574" s="6"/>
      <c r="AT574" s="6"/>
      <c r="AU574" s="6"/>
      <c r="AV574" s="6"/>
      <c r="AW574" s="6"/>
      <c r="AX574" s="6"/>
    </row>
    <row r="575" spans="1:50" ht="15.75" customHeight="1" x14ac:dyDescent="0.2">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c r="AL575" s="6"/>
      <c r="AM575" s="6"/>
      <c r="AN575" s="6"/>
      <c r="AO575" s="6"/>
      <c r="AP575" s="6"/>
      <c r="AQ575" s="6"/>
      <c r="AR575" s="6"/>
      <c r="AS575" s="6"/>
      <c r="AT575" s="6"/>
      <c r="AU575" s="6"/>
      <c r="AV575" s="6"/>
      <c r="AW575" s="6"/>
      <c r="AX575" s="6"/>
    </row>
    <row r="576" spans="1:50" ht="15.75" customHeight="1" x14ac:dyDescent="0.2">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c r="AL576" s="6"/>
      <c r="AM576" s="6"/>
      <c r="AN576" s="6"/>
      <c r="AO576" s="6"/>
      <c r="AP576" s="6"/>
      <c r="AQ576" s="6"/>
      <c r="AR576" s="6"/>
      <c r="AS576" s="6"/>
      <c r="AT576" s="6"/>
      <c r="AU576" s="6"/>
      <c r="AV576" s="6"/>
      <c r="AW576" s="6"/>
      <c r="AX576" s="6"/>
    </row>
    <row r="577" spans="1:50" ht="15.75" customHeight="1" x14ac:dyDescent="0.2">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c r="AL577" s="6"/>
      <c r="AM577" s="6"/>
      <c r="AN577" s="6"/>
      <c r="AO577" s="6"/>
      <c r="AP577" s="6"/>
      <c r="AQ577" s="6"/>
      <c r="AR577" s="6"/>
      <c r="AS577" s="6"/>
      <c r="AT577" s="6"/>
      <c r="AU577" s="6"/>
      <c r="AV577" s="6"/>
      <c r="AW577" s="6"/>
      <c r="AX577" s="6"/>
    </row>
    <row r="578" spans="1:50" ht="15.75" customHeight="1" x14ac:dyDescent="0.2">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c r="AL578" s="6"/>
      <c r="AM578" s="6"/>
      <c r="AN578" s="6"/>
      <c r="AO578" s="6"/>
      <c r="AP578" s="6"/>
      <c r="AQ578" s="6"/>
      <c r="AR578" s="6"/>
      <c r="AS578" s="6"/>
      <c r="AT578" s="6"/>
      <c r="AU578" s="6"/>
      <c r="AV578" s="6"/>
      <c r="AW578" s="6"/>
      <c r="AX578" s="6"/>
    </row>
    <row r="579" spans="1:50" ht="15.75" customHeight="1" x14ac:dyDescent="0.2">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c r="AL579" s="6"/>
      <c r="AM579" s="6"/>
      <c r="AN579" s="6"/>
      <c r="AO579" s="6"/>
      <c r="AP579" s="6"/>
      <c r="AQ579" s="6"/>
      <c r="AR579" s="6"/>
      <c r="AS579" s="6"/>
      <c r="AT579" s="6"/>
      <c r="AU579" s="6"/>
      <c r="AV579" s="6"/>
      <c r="AW579" s="6"/>
      <c r="AX579" s="6"/>
    </row>
    <row r="580" spans="1:50" ht="15.75" customHeight="1" x14ac:dyDescent="0.2">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c r="AL580" s="6"/>
      <c r="AM580" s="6"/>
      <c r="AN580" s="6"/>
      <c r="AO580" s="6"/>
      <c r="AP580" s="6"/>
      <c r="AQ580" s="6"/>
      <c r="AR580" s="6"/>
      <c r="AS580" s="6"/>
      <c r="AT580" s="6"/>
      <c r="AU580" s="6"/>
      <c r="AV580" s="6"/>
      <c r="AW580" s="6"/>
      <c r="AX580" s="6"/>
    </row>
    <row r="581" spans="1:50" ht="15.75" customHeight="1" x14ac:dyDescent="0.2">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c r="AL581" s="6"/>
      <c r="AM581" s="6"/>
      <c r="AN581" s="6"/>
      <c r="AO581" s="6"/>
      <c r="AP581" s="6"/>
      <c r="AQ581" s="6"/>
      <c r="AR581" s="6"/>
      <c r="AS581" s="6"/>
      <c r="AT581" s="6"/>
      <c r="AU581" s="6"/>
      <c r="AV581" s="6"/>
      <c r="AW581" s="6"/>
      <c r="AX581" s="6"/>
    </row>
    <row r="582" spans="1:50" ht="15.75" customHeight="1" x14ac:dyDescent="0.2">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c r="AL582" s="6"/>
      <c r="AM582" s="6"/>
      <c r="AN582" s="6"/>
      <c r="AO582" s="6"/>
      <c r="AP582" s="6"/>
      <c r="AQ582" s="6"/>
      <c r="AR582" s="6"/>
      <c r="AS582" s="6"/>
      <c r="AT582" s="6"/>
      <c r="AU582" s="6"/>
      <c r="AV582" s="6"/>
      <c r="AW582" s="6"/>
      <c r="AX582" s="6"/>
    </row>
    <row r="583" spans="1:50" ht="15.75" customHeight="1" x14ac:dyDescent="0.2">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c r="AL583" s="6"/>
      <c r="AM583" s="6"/>
      <c r="AN583" s="6"/>
      <c r="AO583" s="6"/>
      <c r="AP583" s="6"/>
      <c r="AQ583" s="6"/>
      <c r="AR583" s="6"/>
      <c r="AS583" s="6"/>
      <c r="AT583" s="6"/>
      <c r="AU583" s="6"/>
      <c r="AV583" s="6"/>
      <c r="AW583" s="6"/>
      <c r="AX583" s="6"/>
    </row>
    <row r="584" spans="1:50" ht="15.75" customHeight="1" x14ac:dyDescent="0.2">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c r="AL584" s="6"/>
      <c r="AM584" s="6"/>
      <c r="AN584" s="6"/>
      <c r="AO584" s="6"/>
      <c r="AP584" s="6"/>
      <c r="AQ584" s="6"/>
      <c r="AR584" s="6"/>
      <c r="AS584" s="6"/>
      <c r="AT584" s="6"/>
      <c r="AU584" s="6"/>
      <c r="AV584" s="6"/>
      <c r="AW584" s="6"/>
      <c r="AX584" s="6"/>
    </row>
    <row r="585" spans="1:50" ht="15.75" customHeight="1" x14ac:dyDescent="0.2">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c r="AL585" s="6"/>
      <c r="AM585" s="6"/>
      <c r="AN585" s="6"/>
      <c r="AO585" s="6"/>
      <c r="AP585" s="6"/>
      <c r="AQ585" s="6"/>
      <c r="AR585" s="6"/>
      <c r="AS585" s="6"/>
      <c r="AT585" s="6"/>
      <c r="AU585" s="6"/>
      <c r="AV585" s="6"/>
      <c r="AW585" s="6"/>
      <c r="AX585" s="6"/>
    </row>
    <row r="586" spans="1:50" ht="15.75" customHeight="1" x14ac:dyDescent="0.2">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c r="AL586" s="6"/>
      <c r="AM586" s="6"/>
      <c r="AN586" s="6"/>
      <c r="AO586" s="6"/>
      <c r="AP586" s="6"/>
      <c r="AQ586" s="6"/>
      <c r="AR586" s="6"/>
      <c r="AS586" s="6"/>
      <c r="AT586" s="6"/>
      <c r="AU586" s="6"/>
      <c r="AV586" s="6"/>
      <c r="AW586" s="6"/>
      <c r="AX586" s="6"/>
    </row>
    <row r="587" spans="1:50" ht="15.75" customHeight="1" x14ac:dyDescent="0.2">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c r="AL587" s="6"/>
      <c r="AM587" s="6"/>
      <c r="AN587" s="6"/>
      <c r="AO587" s="6"/>
      <c r="AP587" s="6"/>
      <c r="AQ587" s="6"/>
      <c r="AR587" s="6"/>
      <c r="AS587" s="6"/>
      <c r="AT587" s="6"/>
      <c r="AU587" s="6"/>
      <c r="AV587" s="6"/>
      <c r="AW587" s="6"/>
      <c r="AX587" s="6"/>
    </row>
    <row r="588" spans="1:50" ht="15.75" customHeight="1" x14ac:dyDescent="0.2">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c r="AL588" s="6"/>
      <c r="AM588" s="6"/>
      <c r="AN588" s="6"/>
      <c r="AO588" s="6"/>
      <c r="AP588" s="6"/>
      <c r="AQ588" s="6"/>
      <c r="AR588" s="6"/>
      <c r="AS588" s="6"/>
      <c r="AT588" s="6"/>
      <c r="AU588" s="6"/>
      <c r="AV588" s="6"/>
      <c r="AW588" s="6"/>
      <c r="AX588" s="6"/>
    </row>
    <row r="589" spans="1:50" ht="15.75" customHeight="1" x14ac:dyDescent="0.2">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c r="AL589" s="6"/>
      <c r="AM589" s="6"/>
      <c r="AN589" s="6"/>
      <c r="AO589" s="6"/>
      <c r="AP589" s="6"/>
      <c r="AQ589" s="6"/>
      <c r="AR589" s="6"/>
      <c r="AS589" s="6"/>
      <c r="AT589" s="6"/>
      <c r="AU589" s="6"/>
      <c r="AV589" s="6"/>
      <c r="AW589" s="6"/>
      <c r="AX589" s="6"/>
    </row>
    <row r="590" spans="1:50" ht="15.75" customHeight="1" x14ac:dyDescent="0.2">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c r="AL590" s="6"/>
      <c r="AM590" s="6"/>
      <c r="AN590" s="6"/>
      <c r="AO590" s="6"/>
      <c r="AP590" s="6"/>
      <c r="AQ590" s="6"/>
      <c r="AR590" s="6"/>
      <c r="AS590" s="6"/>
      <c r="AT590" s="6"/>
      <c r="AU590" s="6"/>
      <c r="AV590" s="6"/>
      <c r="AW590" s="6"/>
      <c r="AX590" s="6"/>
    </row>
    <row r="591" spans="1:50" ht="15.75" customHeight="1" x14ac:dyDescent="0.2">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c r="AL591" s="6"/>
      <c r="AM591" s="6"/>
      <c r="AN591" s="6"/>
      <c r="AO591" s="6"/>
      <c r="AP591" s="6"/>
      <c r="AQ591" s="6"/>
      <c r="AR591" s="6"/>
      <c r="AS591" s="6"/>
      <c r="AT591" s="6"/>
      <c r="AU591" s="6"/>
      <c r="AV591" s="6"/>
      <c r="AW591" s="6"/>
      <c r="AX591" s="6"/>
    </row>
    <row r="592" spans="1:50" ht="15.75" customHeight="1" x14ac:dyDescent="0.2">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c r="AL592" s="6"/>
      <c r="AM592" s="6"/>
      <c r="AN592" s="6"/>
      <c r="AO592" s="6"/>
      <c r="AP592" s="6"/>
      <c r="AQ592" s="6"/>
      <c r="AR592" s="6"/>
      <c r="AS592" s="6"/>
      <c r="AT592" s="6"/>
      <c r="AU592" s="6"/>
      <c r="AV592" s="6"/>
      <c r="AW592" s="6"/>
      <c r="AX592" s="6"/>
    </row>
    <row r="593" spans="1:50" ht="15.75" customHeight="1" x14ac:dyDescent="0.2">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c r="AL593" s="6"/>
      <c r="AM593" s="6"/>
      <c r="AN593" s="6"/>
      <c r="AO593" s="6"/>
      <c r="AP593" s="6"/>
      <c r="AQ593" s="6"/>
      <c r="AR593" s="6"/>
      <c r="AS593" s="6"/>
      <c r="AT593" s="6"/>
      <c r="AU593" s="6"/>
      <c r="AV593" s="6"/>
      <c r="AW593" s="6"/>
      <c r="AX593" s="6"/>
    </row>
    <row r="594" spans="1:50" ht="15.75" customHeight="1" x14ac:dyDescent="0.2">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c r="AL594" s="6"/>
      <c r="AM594" s="6"/>
      <c r="AN594" s="6"/>
      <c r="AO594" s="6"/>
      <c r="AP594" s="6"/>
      <c r="AQ594" s="6"/>
      <c r="AR594" s="6"/>
      <c r="AS594" s="6"/>
      <c r="AT594" s="6"/>
      <c r="AU594" s="6"/>
      <c r="AV594" s="6"/>
      <c r="AW594" s="6"/>
      <c r="AX594" s="6"/>
    </row>
    <row r="595" spans="1:50" ht="15.75" customHeight="1" x14ac:dyDescent="0.2">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c r="AL595" s="6"/>
      <c r="AM595" s="6"/>
      <c r="AN595" s="6"/>
      <c r="AO595" s="6"/>
      <c r="AP595" s="6"/>
      <c r="AQ595" s="6"/>
      <c r="AR595" s="6"/>
      <c r="AS595" s="6"/>
      <c r="AT595" s="6"/>
      <c r="AU595" s="6"/>
      <c r="AV595" s="6"/>
      <c r="AW595" s="6"/>
      <c r="AX595" s="6"/>
    </row>
    <row r="596" spans="1:50" ht="15.75" customHeight="1" x14ac:dyDescent="0.2">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c r="AL596" s="6"/>
      <c r="AM596" s="6"/>
      <c r="AN596" s="6"/>
      <c r="AO596" s="6"/>
      <c r="AP596" s="6"/>
      <c r="AQ596" s="6"/>
      <c r="AR596" s="6"/>
      <c r="AS596" s="6"/>
      <c r="AT596" s="6"/>
      <c r="AU596" s="6"/>
      <c r="AV596" s="6"/>
      <c r="AW596" s="6"/>
      <c r="AX596" s="6"/>
    </row>
    <row r="597" spans="1:50" ht="15.75" customHeight="1" x14ac:dyDescent="0.2">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c r="AL597" s="6"/>
      <c r="AM597" s="6"/>
      <c r="AN597" s="6"/>
      <c r="AO597" s="6"/>
      <c r="AP597" s="6"/>
      <c r="AQ597" s="6"/>
      <c r="AR597" s="6"/>
      <c r="AS597" s="6"/>
      <c r="AT597" s="6"/>
      <c r="AU597" s="6"/>
      <c r="AV597" s="6"/>
      <c r="AW597" s="6"/>
      <c r="AX597" s="6"/>
    </row>
    <row r="598" spans="1:50" ht="15.75" customHeight="1" x14ac:dyDescent="0.2">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c r="AL598" s="6"/>
      <c r="AM598" s="6"/>
      <c r="AN598" s="6"/>
      <c r="AO598" s="6"/>
      <c r="AP598" s="6"/>
      <c r="AQ598" s="6"/>
      <c r="AR598" s="6"/>
      <c r="AS598" s="6"/>
      <c r="AT598" s="6"/>
      <c r="AU598" s="6"/>
      <c r="AV598" s="6"/>
      <c r="AW598" s="6"/>
      <c r="AX598" s="6"/>
    </row>
    <row r="599" spans="1:50" ht="15.75" customHeight="1" x14ac:dyDescent="0.2">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c r="AL599" s="6"/>
      <c r="AM599" s="6"/>
      <c r="AN599" s="6"/>
      <c r="AO599" s="6"/>
      <c r="AP599" s="6"/>
      <c r="AQ599" s="6"/>
      <c r="AR599" s="6"/>
      <c r="AS599" s="6"/>
      <c r="AT599" s="6"/>
      <c r="AU599" s="6"/>
      <c r="AV599" s="6"/>
      <c r="AW599" s="6"/>
      <c r="AX599" s="6"/>
    </row>
    <row r="600" spans="1:50" ht="15.75" customHeight="1" x14ac:dyDescent="0.2">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c r="AL600" s="6"/>
      <c r="AM600" s="6"/>
      <c r="AN600" s="6"/>
      <c r="AO600" s="6"/>
      <c r="AP600" s="6"/>
      <c r="AQ600" s="6"/>
      <c r="AR600" s="6"/>
      <c r="AS600" s="6"/>
      <c r="AT600" s="6"/>
      <c r="AU600" s="6"/>
      <c r="AV600" s="6"/>
      <c r="AW600" s="6"/>
      <c r="AX600" s="6"/>
    </row>
    <row r="601" spans="1:50" ht="15.75" customHeight="1" x14ac:dyDescent="0.2">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c r="AL601" s="6"/>
      <c r="AM601" s="6"/>
      <c r="AN601" s="6"/>
      <c r="AO601" s="6"/>
      <c r="AP601" s="6"/>
      <c r="AQ601" s="6"/>
      <c r="AR601" s="6"/>
      <c r="AS601" s="6"/>
      <c r="AT601" s="6"/>
      <c r="AU601" s="6"/>
      <c r="AV601" s="6"/>
      <c r="AW601" s="6"/>
      <c r="AX601" s="6"/>
    </row>
    <row r="602" spans="1:50" ht="15.75" customHeight="1" x14ac:dyDescent="0.2">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c r="AL602" s="6"/>
      <c r="AM602" s="6"/>
      <c r="AN602" s="6"/>
      <c r="AO602" s="6"/>
      <c r="AP602" s="6"/>
      <c r="AQ602" s="6"/>
      <c r="AR602" s="6"/>
      <c r="AS602" s="6"/>
      <c r="AT602" s="6"/>
      <c r="AU602" s="6"/>
      <c r="AV602" s="6"/>
      <c r="AW602" s="6"/>
      <c r="AX602" s="6"/>
    </row>
    <row r="603" spans="1:50" ht="15.75" customHeight="1" x14ac:dyDescent="0.2">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c r="AL603" s="6"/>
      <c r="AM603" s="6"/>
      <c r="AN603" s="6"/>
      <c r="AO603" s="6"/>
      <c r="AP603" s="6"/>
      <c r="AQ603" s="6"/>
      <c r="AR603" s="6"/>
      <c r="AS603" s="6"/>
      <c r="AT603" s="6"/>
      <c r="AU603" s="6"/>
      <c r="AV603" s="6"/>
      <c r="AW603" s="6"/>
      <c r="AX603" s="6"/>
    </row>
    <row r="604" spans="1:50" ht="15.75" customHeight="1" x14ac:dyDescent="0.2">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c r="AL604" s="6"/>
      <c r="AM604" s="6"/>
      <c r="AN604" s="6"/>
      <c r="AO604" s="6"/>
      <c r="AP604" s="6"/>
      <c r="AQ604" s="6"/>
      <c r="AR604" s="6"/>
      <c r="AS604" s="6"/>
      <c r="AT604" s="6"/>
      <c r="AU604" s="6"/>
      <c r="AV604" s="6"/>
      <c r="AW604" s="6"/>
      <c r="AX604" s="6"/>
    </row>
    <row r="605" spans="1:50" ht="15.75" customHeight="1" x14ac:dyDescent="0.2">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c r="AL605" s="6"/>
      <c r="AM605" s="6"/>
      <c r="AN605" s="6"/>
      <c r="AO605" s="6"/>
      <c r="AP605" s="6"/>
      <c r="AQ605" s="6"/>
      <c r="AR605" s="6"/>
      <c r="AS605" s="6"/>
      <c r="AT605" s="6"/>
      <c r="AU605" s="6"/>
      <c r="AV605" s="6"/>
      <c r="AW605" s="6"/>
      <c r="AX605" s="6"/>
    </row>
    <row r="606" spans="1:50" ht="15.75" customHeight="1" x14ac:dyDescent="0.2">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c r="AL606" s="6"/>
      <c r="AM606" s="6"/>
      <c r="AN606" s="6"/>
      <c r="AO606" s="6"/>
      <c r="AP606" s="6"/>
      <c r="AQ606" s="6"/>
      <c r="AR606" s="6"/>
      <c r="AS606" s="6"/>
      <c r="AT606" s="6"/>
      <c r="AU606" s="6"/>
      <c r="AV606" s="6"/>
      <c r="AW606" s="6"/>
      <c r="AX606" s="6"/>
    </row>
    <row r="607" spans="1:50" ht="15.75" customHeight="1" x14ac:dyDescent="0.2">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c r="AL607" s="6"/>
      <c r="AM607" s="6"/>
      <c r="AN607" s="6"/>
      <c r="AO607" s="6"/>
      <c r="AP607" s="6"/>
      <c r="AQ607" s="6"/>
      <c r="AR607" s="6"/>
      <c r="AS607" s="6"/>
      <c r="AT607" s="6"/>
      <c r="AU607" s="6"/>
      <c r="AV607" s="6"/>
      <c r="AW607" s="6"/>
      <c r="AX607" s="6"/>
    </row>
    <row r="608" spans="1:50" ht="15.75" customHeight="1" x14ac:dyDescent="0.2">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c r="AL608" s="6"/>
      <c r="AM608" s="6"/>
      <c r="AN608" s="6"/>
      <c r="AO608" s="6"/>
      <c r="AP608" s="6"/>
      <c r="AQ608" s="6"/>
      <c r="AR608" s="6"/>
      <c r="AS608" s="6"/>
      <c r="AT608" s="6"/>
      <c r="AU608" s="6"/>
      <c r="AV608" s="6"/>
      <c r="AW608" s="6"/>
      <c r="AX608" s="6"/>
    </row>
    <row r="609" spans="1:50" ht="15.75" customHeight="1" x14ac:dyDescent="0.2">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c r="AS609" s="6"/>
      <c r="AT609" s="6"/>
      <c r="AU609" s="6"/>
      <c r="AV609" s="6"/>
      <c r="AW609" s="6"/>
      <c r="AX609" s="6"/>
    </row>
    <row r="610" spans="1:50" ht="15.75" customHeight="1" x14ac:dyDescent="0.2">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c r="AS610" s="6"/>
      <c r="AT610" s="6"/>
      <c r="AU610" s="6"/>
      <c r="AV610" s="6"/>
      <c r="AW610" s="6"/>
      <c r="AX610" s="6"/>
    </row>
    <row r="611" spans="1:50" ht="15.75" customHeight="1" x14ac:dyDescent="0.2">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c r="AS611" s="6"/>
      <c r="AT611" s="6"/>
      <c r="AU611" s="6"/>
      <c r="AV611" s="6"/>
      <c r="AW611" s="6"/>
      <c r="AX611" s="6"/>
    </row>
    <row r="612" spans="1:50" ht="15.75" customHeight="1" x14ac:dyDescent="0.2">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c r="AS612" s="6"/>
      <c r="AT612" s="6"/>
      <c r="AU612" s="6"/>
      <c r="AV612" s="6"/>
      <c r="AW612" s="6"/>
      <c r="AX612" s="6"/>
    </row>
    <row r="613" spans="1:50" ht="15.75" customHeight="1" x14ac:dyDescent="0.2">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c r="AS613" s="6"/>
      <c r="AT613" s="6"/>
      <c r="AU613" s="6"/>
      <c r="AV613" s="6"/>
      <c r="AW613" s="6"/>
      <c r="AX613" s="6"/>
    </row>
    <row r="614" spans="1:50" ht="15.75" customHeight="1" x14ac:dyDescent="0.2">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c r="AS614" s="6"/>
      <c r="AT614" s="6"/>
      <c r="AU614" s="6"/>
      <c r="AV614" s="6"/>
      <c r="AW614" s="6"/>
      <c r="AX614" s="6"/>
    </row>
    <row r="615" spans="1:50" ht="15.75" customHeight="1" x14ac:dyDescent="0.2">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c r="AL615" s="6"/>
      <c r="AM615" s="6"/>
      <c r="AN615" s="6"/>
      <c r="AO615" s="6"/>
      <c r="AP615" s="6"/>
      <c r="AQ615" s="6"/>
      <c r="AR615" s="6"/>
      <c r="AS615" s="6"/>
      <c r="AT615" s="6"/>
      <c r="AU615" s="6"/>
      <c r="AV615" s="6"/>
      <c r="AW615" s="6"/>
      <c r="AX615" s="6"/>
    </row>
    <row r="616" spans="1:50" ht="15.75" customHeight="1" x14ac:dyDescent="0.2">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c r="AL616" s="6"/>
      <c r="AM616" s="6"/>
      <c r="AN616" s="6"/>
      <c r="AO616" s="6"/>
      <c r="AP616" s="6"/>
      <c r="AQ616" s="6"/>
      <c r="AR616" s="6"/>
      <c r="AS616" s="6"/>
      <c r="AT616" s="6"/>
      <c r="AU616" s="6"/>
      <c r="AV616" s="6"/>
      <c r="AW616" s="6"/>
      <c r="AX616" s="6"/>
    </row>
    <row r="617" spans="1:50" ht="15.75" customHeight="1" x14ac:dyDescent="0.2">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c r="AL617" s="6"/>
      <c r="AM617" s="6"/>
      <c r="AN617" s="6"/>
      <c r="AO617" s="6"/>
      <c r="AP617" s="6"/>
      <c r="AQ617" s="6"/>
      <c r="AR617" s="6"/>
      <c r="AS617" s="6"/>
      <c r="AT617" s="6"/>
      <c r="AU617" s="6"/>
      <c r="AV617" s="6"/>
      <c r="AW617" s="6"/>
      <c r="AX617" s="6"/>
    </row>
    <row r="618" spans="1:50" ht="15.75" customHeight="1" x14ac:dyDescent="0.2">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c r="AL618" s="6"/>
      <c r="AM618" s="6"/>
      <c r="AN618" s="6"/>
      <c r="AO618" s="6"/>
      <c r="AP618" s="6"/>
      <c r="AQ618" s="6"/>
      <c r="AR618" s="6"/>
      <c r="AS618" s="6"/>
      <c r="AT618" s="6"/>
      <c r="AU618" s="6"/>
      <c r="AV618" s="6"/>
      <c r="AW618" s="6"/>
      <c r="AX618" s="6"/>
    </row>
    <row r="619" spans="1:50" ht="15.75" customHeight="1" x14ac:dyDescent="0.2">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c r="AL619" s="6"/>
      <c r="AM619" s="6"/>
      <c r="AN619" s="6"/>
      <c r="AO619" s="6"/>
      <c r="AP619" s="6"/>
      <c r="AQ619" s="6"/>
      <c r="AR619" s="6"/>
      <c r="AS619" s="6"/>
      <c r="AT619" s="6"/>
      <c r="AU619" s="6"/>
      <c r="AV619" s="6"/>
      <c r="AW619" s="6"/>
      <c r="AX619" s="6"/>
    </row>
    <row r="620" spans="1:50" ht="15.75" customHeight="1" x14ac:dyDescent="0.2">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c r="AL620" s="6"/>
      <c r="AM620" s="6"/>
      <c r="AN620" s="6"/>
      <c r="AO620" s="6"/>
      <c r="AP620" s="6"/>
      <c r="AQ620" s="6"/>
      <c r="AR620" s="6"/>
      <c r="AS620" s="6"/>
      <c r="AT620" s="6"/>
      <c r="AU620" s="6"/>
      <c r="AV620" s="6"/>
      <c r="AW620" s="6"/>
      <c r="AX620" s="6"/>
    </row>
    <row r="621" spans="1:50" ht="15.75" customHeight="1" x14ac:dyDescent="0.2">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6"/>
      <c r="AR621" s="6"/>
      <c r="AS621" s="6"/>
      <c r="AT621" s="6"/>
      <c r="AU621" s="6"/>
      <c r="AV621" s="6"/>
      <c r="AW621" s="6"/>
      <c r="AX621" s="6"/>
    </row>
    <row r="622" spans="1:50" ht="15.75" customHeight="1" x14ac:dyDescent="0.2">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c r="AL622" s="6"/>
      <c r="AM622" s="6"/>
      <c r="AN622" s="6"/>
      <c r="AO622" s="6"/>
      <c r="AP622" s="6"/>
      <c r="AQ622" s="6"/>
      <c r="AR622" s="6"/>
      <c r="AS622" s="6"/>
      <c r="AT622" s="6"/>
      <c r="AU622" s="6"/>
      <c r="AV622" s="6"/>
      <c r="AW622" s="6"/>
      <c r="AX622" s="6"/>
    </row>
    <row r="623" spans="1:50" ht="15.75" customHeight="1" x14ac:dyDescent="0.2">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c r="AL623" s="6"/>
      <c r="AM623" s="6"/>
      <c r="AN623" s="6"/>
      <c r="AO623" s="6"/>
      <c r="AP623" s="6"/>
      <c r="AQ623" s="6"/>
      <c r="AR623" s="6"/>
      <c r="AS623" s="6"/>
      <c r="AT623" s="6"/>
      <c r="AU623" s="6"/>
      <c r="AV623" s="6"/>
      <c r="AW623" s="6"/>
      <c r="AX623" s="6"/>
    </row>
    <row r="624" spans="1:50" ht="15.75" customHeight="1" x14ac:dyDescent="0.2">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c r="AL624" s="6"/>
      <c r="AM624" s="6"/>
      <c r="AN624" s="6"/>
      <c r="AO624" s="6"/>
      <c r="AP624" s="6"/>
      <c r="AQ624" s="6"/>
      <c r="AR624" s="6"/>
      <c r="AS624" s="6"/>
      <c r="AT624" s="6"/>
      <c r="AU624" s="6"/>
      <c r="AV624" s="6"/>
      <c r="AW624" s="6"/>
      <c r="AX624" s="6"/>
    </row>
    <row r="625" spans="1:50" ht="15.75" customHeight="1" x14ac:dyDescent="0.2">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c r="AL625" s="6"/>
      <c r="AM625" s="6"/>
      <c r="AN625" s="6"/>
      <c r="AO625" s="6"/>
      <c r="AP625" s="6"/>
      <c r="AQ625" s="6"/>
      <c r="AR625" s="6"/>
      <c r="AS625" s="6"/>
      <c r="AT625" s="6"/>
      <c r="AU625" s="6"/>
      <c r="AV625" s="6"/>
      <c r="AW625" s="6"/>
      <c r="AX625" s="6"/>
    </row>
    <row r="626" spans="1:50" ht="15.75" customHeight="1" x14ac:dyDescent="0.2">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c r="AL626" s="6"/>
      <c r="AM626" s="6"/>
      <c r="AN626" s="6"/>
      <c r="AO626" s="6"/>
      <c r="AP626" s="6"/>
      <c r="AQ626" s="6"/>
      <c r="AR626" s="6"/>
      <c r="AS626" s="6"/>
      <c r="AT626" s="6"/>
      <c r="AU626" s="6"/>
      <c r="AV626" s="6"/>
      <c r="AW626" s="6"/>
      <c r="AX626" s="6"/>
    </row>
    <row r="627" spans="1:50" ht="15.75" customHeight="1" x14ac:dyDescent="0.2">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c r="AL627" s="6"/>
      <c r="AM627" s="6"/>
      <c r="AN627" s="6"/>
      <c r="AO627" s="6"/>
      <c r="AP627" s="6"/>
      <c r="AQ627" s="6"/>
      <c r="AR627" s="6"/>
      <c r="AS627" s="6"/>
      <c r="AT627" s="6"/>
      <c r="AU627" s="6"/>
      <c r="AV627" s="6"/>
      <c r="AW627" s="6"/>
      <c r="AX627" s="6"/>
    </row>
    <row r="628" spans="1:50" ht="15.75" customHeight="1" x14ac:dyDescent="0.2">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6"/>
      <c r="AM628" s="6"/>
      <c r="AN628" s="6"/>
      <c r="AO628" s="6"/>
      <c r="AP628" s="6"/>
      <c r="AQ628" s="6"/>
      <c r="AR628" s="6"/>
      <c r="AS628" s="6"/>
      <c r="AT628" s="6"/>
      <c r="AU628" s="6"/>
      <c r="AV628" s="6"/>
      <c r="AW628" s="6"/>
      <c r="AX628" s="6"/>
    </row>
    <row r="629" spans="1:50" ht="15.75" customHeight="1" x14ac:dyDescent="0.2">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c r="AL629" s="6"/>
      <c r="AM629" s="6"/>
      <c r="AN629" s="6"/>
      <c r="AO629" s="6"/>
      <c r="AP629" s="6"/>
      <c r="AQ629" s="6"/>
      <c r="AR629" s="6"/>
      <c r="AS629" s="6"/>
      <c r="AT629" s="6"/>
      <c r="AU629" s="6"/>
      <c r="AV629" s="6"/>
      <c r="AW629" s="6"/>
      <c r="AX629" s="6"/>
    </row>
    <row r="630" spans="1:50" ht="15.75" customHeight="1" x14ac:dyDescent="0.2">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c r="AL630" s="6"/>
      <c r="AM630" s="6"/>
      <c r="AN630" s="6"/>
      <c r="AO630" s="6"/>
      <c r="AP630" s="6"/>
      <c r="AQ630" s="6"/>
      <c r="AR630" s="6"/>
      <c r="AS630" s="6"/>
      <c r="AT630" s="6"/>
      <c r="AU630" s="6"/>
      <c r="AV630" s="6"/>
      <c r="AW630" s="6"/>
      <c r="AX630" s="6"/>
    </row>
    <row r="631" spans="1:50" ht="15.75" customHeight="1" x14ac:dyDescent="0.2">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c r="AL631" s="6"/>
      <c r="AM631" s="6"/>
      <c r="AN631" s="6"/>
      <c r="AO631" s="6"/>
      <c r="AP631" s="6"/>
      <c r="AQ631" s="6"/>
      <c r="AR631" s="6"/>
      <c r="AS631" s="6"/>
      <c r="AT631" s="6"/>
      <c r="AU631" s="6"/>
      <c r="AV631" s="6"/>
      <c r="AW631" s="6"/>
      <c r="AX631" s="6"/>
    </row>
    <row r="632" spans="1:50" ht="15.75" customHeight="1" x14ac:dyDescent="0.2">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c r="AL632" s="6"/>
      <c r="AM632" s="6"/>
      <c r="AN632" s="6"/>
      <c r="AO632" s="6"/>
      <c r="AP632" s="6"/>
      <c r="AQ632" s="6"/>
      <c r="AR632" s="6"/>
      <c r="AS632" s="6"/>
      <c r="AT632" s="6"/>
      <c r="AU632" s="6"/>
      <c r="AV632" s="6"/>
      <c r="AW632" s="6"/>
      <c r="AX632" s="6"/>
    </row>
    <row r="633" spans="1:50" ht="15.75" customHeight="1" x14ac:dyDescent="0.2">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c r="AL633" s="6"/>
      <c r="AM633" s="6"/>
      <c r="AN633" s="6"/>
      <c r="AO633" s="6"/>
      <c r="AP633" s="6"/>
      <c r="AQ633" s="6"/>
      <c r="AR633" s="6"/>
      <c r="AS633" s="6"/>
      <c r="AT633" s="6"/>
      <c r="AU633" s="6"/>
      <c r="AV633" s="6"/>
      <c r="AW633" s="6"/>
      <c r="AX633" s="6"/>
    </row>
    <row r="634" spans="1:50" ht="15.75" customHeight="1" x14ac:dyDescent="0.2">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c r="AL634" s="6"/>
      <c r="AM634" s="6"/>
      <c r="AN634" s="6"/>
      <c r="AO634" s="6"/>
      <c r="AP634" s="6"/>
      <c r="AQ634" s="6"/>
      <c r="AR634" s="6"/>
      <c r="AS634" s="6"/>
      <c r="AT634" s="6"/>
      <c r="AU634" s="6"/>
      <c r="AV634" s="6"/>
      <c r="AW634" s="6"/>
      <c r="AX634" s="6"/>
    </row>
    <row r="635" spans="1:50" ht="15.75" customHeight="1" x14ac:dyDescent="0.2">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c r="AL635" s="6"/>
      <c r="AM635" s="6"/>
      <c r="AN635" s="6"/>
      <c r="AO635" s="6"/>
      <c r="AP635" s="6"/>
      <c r="AQ635" s="6"/>
      <c r="AR635" s="6"/>
      <c r="AS635" s="6"/>
      <c r="AT635" s="6"/>
      <c r="AU635" s="6"/>
      <c r="AV635" s="6"/>
      <c r="AW635" s="6"/>
      <c r="AX635" s="6"/>
    </row>
    <row r="636" spans="1:50" ht="15.75" customHeight="1" x14ac:dyDescent="0.2">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c r="AL636" s="6"/>
      <c r="AM636" s="6"/>
      <c r="AN636" s="6"/>
      <c r="AO636" s="6"/>
      <c r="AP636" s="6"/>
      <c r="AQ636" s="6"/>
      <c r="AR636" s="6"/>
      <c r="AS636" s="6"/>
      <c r="AT636" s="6"/>
      <c r="AU636" s="6"/>
      <c r="AV636" s="6"/>
      <c r="AW636" s="6"/>
      <c r="AX636" s="6"/>
    </row>
    <row r="637" spans="1:50" ht="15.75" customHeight="1" x14ac:dyDescent="0.2">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c r="AL637" s="6"/>
      <c r="AM637" s="6"/>
      <c r="AN637" s="6"/>
      <c r="AO637" s="6"/>
      <c r="AP637" s="6"/>
      <c r="AQ637" s="6"/>
      <c r="AR637" s="6"/>
      <c r="AS637" s="6"/>
      <c r="AT637" s="6"/>
      <c r="AU637" s="6"/>
      <c r="AV637" s="6"/>
      <c r="AW637" s="6"/>
      <c r="AX637" s="6"/>
    </row>
    <row r="638" spans="1:50" ht="15.75" customHeight="1" x14ac:dyDescent="0.2">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c r="AL638" s="6"/>
      <c r="AM638" s="6"/>
      <c r="AN638" s="6"/>
      <c r="AO638" s="6"/>
      <c r="AP638" s="6"/>
      <c r="AQ638" s="6"/>
      <c r="AR638" s="6"/>
      <c r="AS638" s="6"/>
      <c r="AT638" s="6"/>
      <c r="AU638" s="6"/>
      <c r="AV638" s="6"/>
      <c r="AW638" s="6"/>
      <c r="AX638" s="6"/>
    </row>
    <row r="639" spans="1:50" ht="15.75" customHeight="1" x14ac:dyDescent="0.2">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c r="AL639" s="6"/>
      <c r="AM639" s="6"/>
      <c r="AN639" s="6"/>
      <c r="AO639" s="6"/>
      <c r="AP639" s="6"/>
      <c r="AQ639" s="6"/>
      <c r="AR639" s="6"/>
      <c r="AS639" s="6"/>
      <c r="AT639" s="6"/>
      <c r="AU639" s="6"/>
      <c r="AV639" s="6"/>
      <c r="AW639" s="6"/>
      <c r="AX639" s="6"/>
    </row>
    <row r="640" spans="1:50" ht="15.75" customHeight="1" x14ac:dyDescent="0.2">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c r="AL640" s="6"/>
      <c r="AM640" s="6"/>
      <c r="AN640" s="6"/>
      <c r="AO640" s="6"/>
      <c r="AP640" s="6"/>
      <c r="AQ640" s="6"/>
      <c r="AR640" s="6"/>
      <c r="AS640" s="6"/>
      <c r="AT640" s="6"/>
      <c r="AU640" s="6"/>
      <c r="AV640" s="6"/>
      <c r="AW640" s="6"/>
      <c r="AX640" s="6"/>
    </row>
    <row r="641" spans="1:50" ht="15.75" customHeight="1" x14ac:dyDescent="0.2">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c r="AL641" s="6"/>
      <c r="AM641" s="6"/>
      <c r="AN641" s="6"/>
      <c r="AO641" s="6"/>
      <c r="AP641" s="6"/>
      <c r="AQ641" s="6"/>
      <c r="AR641" s="6"/>
      <c r="AS641" s="6"/>
      <c r="AT641" s="6"/>
      <c r="AU641" s="6"/>
      <c r="AV641" s="6"/>
      <c r="AW641" s="6"/>
      <c r="AX641" s="6"/>
    </row>
    <row r="642" spans="1:50" ht="15.75" customHeight="1" x14ac:dyDescent="0.2">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c r="AL642" s="6"/>
      <c r="AM642" s="6"/>
      <c r="AN642" s="6"/>
      <c r="AO642" s="6"/>
      <c r="AP642" s="6"/>
      <c r="AQ642" s="6"/>
      <c r="AR642" s="6"/>
      <c r="AS642" s="6"/>
      <c r="AT642" s="6"/>
      <c r="AU642" s="6"/>
      <c r="AV642" s="6"/>
      <c r="AW642" s="6"/>
      <c r="AX642" s="6"/>
    </row>
    <row r="643" spans="1:50" ht="15.75" customHeight="1" x14ac:dyDescent="0.2">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c r="AL643" s="6"/>
      <c r="AM643" s="6"/>
      <c r="AN643" s="6"/>
      <c r="AO643" s="6"/>
      <c r="AP643" s="6"/>
      <c r="AQ643" s="6"/>
      <c r="AR643" s="6"/>
      <c r="AS643" s="6"/>
      <c r="AT643" s="6"/>
      <c r="AU643" s="6"/>
      <c r="AV643" s="6"/>
      <c r="AW643" s="6"/>
      <c r="AX643" s="6"/>
    </row>
    <row r="644" spans="1:50" ht="15.75" customHeight="1" x14ac:dyDescent="0.2">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c r="AL644" s="6"/>
      <c r="AM644" s="6"/>
      <c r="AN644" s="6"/>
      <c r="AO644" s="6"/>
      <c r="AP644" s="6"/>
      <c r="AQ644" s="6"/>
      <c r="AR644" s="6"/>
      <c r="AS644" s="6"/>
      <c r="AT644" s="6"/>
      <c r="AU644" s="6"/>
      <c r="AV644" s="6"/>
      <c r="AW644" s="6"/>
      <c r="AX644" s="6"/>
    </row>
    <row r="645" spans="1:50" ht="15.75" customHeight="1" x14ac:dyDescent="0.2">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c r="AL645" s="6"/>
      <c r="AM645" s="6"/>
      <c r="AN645" s="6"/>
      <c r="AO645" s="6"/>
      <c r="AP645" s="6"/>
      <c r="AQ645" s="6"/>
      <c r="AR645" s="6"/>
      <c r="AS645" s="6"/>
      <c r="AT645" s="6"/>
      <c r="AU645" s="6"/>
      <c r="AV645" s="6"/>
      <c r="AW645" s="6"/>
      <c r="AX645" s="6"/>
    </row>
    <row r="646" spans="1:50" ht="15.75" customHeight="1" x14ac:dyDescent="0.2">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c r="AL646" s="6"/>
      <c r="AM646" s="6"/>
      <c r="AN646" s="6"/>
      <c r="AO646" s="6"/>
      <c r="AP646" s="6"/>
      <c r="AQ646" s="6"/>
      <c r="AR646" s="6"/>
      <c r="AS646" s="6"/>
      <c r="AT646" s="6"/>
      <c r="AU646" s="6"/>
      <c r="AV646" s="6"/>
      <c r="AW646" s="6"/>
      <c r="AX646" s="6"/>
    </row>
    <row r="647" spans="1:50" ht="15.75" customHeight="1" x14ac:dyDescent="0.2">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c r="AL647" s="6"/>
      <c r="AM647" s="6"/>
      <c r="AN647" s="6"/>
      <c r="AO647" s="6"/>
      <c r="AP647" s="6"/>
      <c r="AQ647" s="6"/>
      <c r="AR647" s="6"/>
      <c r="AS647" s="6"/>
      <c r="AT647" s="6"/>
      <c r="AU647" s="6"/>
      <c r="AV647" s="6"/>
      <c r="AW647" s="6"/>
      <c r="AX647" s="6"/>
    </row>
    <row r="648" spans="1:50" ht="15.75" customHeight="1" x14ac:dyDescent="0.2">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c r="AL648" s="6"/>
      <c r="AM648" s="6"/>
      <c r="AN648" s="6"/>
      <c r="AO648" s="6"/>
      <c r="AP648" s="6"/>
      <c r="AQ648" s="6"/>
      <c r="AR648" s="6"/>
      <c r="AS648" s="6"/>
      <c r="AT648" s="6"/>
      <c r="AU648" s="6"/>
      <c r="AV648" s="6"/>
      <c r="AW648" s="6"/>
      <c r="AX648" s="6"/>
    </row>
    <row r="649" spans="1:50" ht="15.75" customHeight="1" x14ac:dyDescent="0.2">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c r="AL649" s="6"/>
      <c r="AM649" s="6"/>
      <c r="AN649" s="6"/>
      <c r="AO649" s="6"/>
      <c r="AP649" s="6"/>
      <c r="AQ649" s="6"/>
      <c r="AR649" s="6"/>
      <c r="AS649" s="6"/>
      <c r="AT649" s="6"/>
      <c r="AU649" s="6"/>
      <c r="AV649" s="6"/>
      <c r="AW649" s="6"/>
      <c r="AX649" s="6"/>
    </row>
    <row r="650" spans="1:50" ht="15.75" customHeight="1" x14ac:dyDescent="0.2">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c r="AL650" s="6"/>
      <c r="AM650" s="6"/>
      <c r="AN650" s="6"/>
      <c r="AO650" s="6"/>
      <c r="AP650" s="6"/>
      <c r="AQ650" s="6"/>
      <c r="AR650" s="6"/>
      <c r="AS650" s="6"/>
      <c r="AT650" s="6"/>
      <c r="AU650" s="6"/>
      <c r="AV650" s="6"/>
      <c r="AW650" s="6"/>
      <c r="AX650" s="6"/>
    </row>
    <row r="651" spans="1:50" ht="15.75" customHeight="1" x14ac:dyDescent="0.2">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c r="AL651" s="6"/>
      <c r="AM651" s="6"/>
      <c r="AN651" s="6"/>
      <c r="AO651" s="6"/>
      <c r="AP651" s="6"/>
      <c r="AQ651" s="6"/>
      <c r="AR651" s="6"/>
      <c r="AS651" s="6"/>
      <c r="AT651" s="6"/>
      <c r="AU651" s="6"/>
      <c r="AV651" s="6"/>
      <c r="AW651" s="6"/>
      <c r="AX651" s="6"/>
    </row>
    <row r="652" spans="1:50" ht="15.75" customHeight="1" x14ac:dyDescent="0.2">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c r="AL652" s="6"/>
      <c r="AM652" s="6"/>
      <c r="AN652" s="6"/>
      <c r="AO652" s="6"/>
      <c r="AP652" s="6"/>
      <c r="AQ652" s="6"/>
      <c r="AR652" s="6"/>
      <c r="AS652" s="6"/>
      <c r="AT652" s="6"/>
      <c r="AU652" s="6"/>
      <c r="AV652" s="6"/>
      <c r="AW652" s="6"/>
      <c r="AX652" s="6"/>
    </row>
    <row r="653" spans="1:50" ht="15.75" customHeight="1" x14ac:dyDescent="0.2">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c r="AL653" s="6"/>
      <c r="AM653" s="6"/>
      <c r="AN653" s="6"/>
      <c r="AO653" s="6"/>
      <c r="AP653" s="6"/>
      <c r="AQ653" s="6"/>
      <c r="AR653" s="6"/>
      <c r="AS653" s="6"/>
      <c r="AT653" s="6"/>
      <c r="AU653" s="6"/>
      <c r="AV653" s="6"/>
      <c r="AW653" s="6"/>
      <c r="AX653" s="6"/>
    </row>
    <row r="654" spans="1:50" ht="15.75" customHeight="1" x14ac:dyDescent="0.2">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c r="AL654" s="6"/>
      <c r="AM654" s="6"/>
      <c r="AN654" s="6"/>
      <c r="AO654" s="6"/>
      <c r="AP654" s="6"/>
      <c r="AQ654" s="6"/>
      <c r="AR654" s="6"/>
      <c r="AS654" s="6"/>
      <c r="AT654" s="6"/>
      <c r="AU654" s="6"/>
      <c r="AV654" s="6"/>
      <c r="AW654" s="6"/>
      <c r="AX654" s="6"/>
    </row>
    <row r="655" spans="1:50" ht="15.75" customHeight="1" x14ac:dyDescent="0.2">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c r="AL655" s="6"/>
      <c r="AM655" s="6"/>
      <c r="AN655" s="6"/>
      <c r="AO655" s="6"/>
      <c r="AP655" s="6"/>
      <c r="AQ655" s="6"/>
      <c r="AR655" s="6"/>
      <c r="AS655" s="6"/>
      <c r="AT655" s="6"/>
      <c r="AU655" s="6"/>
      <c r="AV655" s="6"/>
      <c r="AW655" s="6"/>
      <c r="AX655" s="6"/>
    </row>
    <row r="656" spans="1:50" ht="15.75" customHeight="1" x14ac:dyDescent="0.2">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c r="AL656" s="6"/>
      <c r="AM656" s="6"/>
      <c r="AN656" s="6"/>
      <c r="AO656" s="6"/>
      <c r="AP656" s="6"/>
      <c r="AQ656" s="6"/>
      <c r="AR656" s="6"/>
      <c r="AS656" s="6"/>
      <c r="AT656" s="6"/>
      <c r="AU656" s="6"/>
      <c r="AV656" s="6"/>
      <c r="AW656" s="6"/>
      <c r="AX656" s="6"/>
    </row>
    <row r="657" spans="1:50" ht="15.75" customHeight="1" x14ac:dyDescent="0.2">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c r="AL657" s="6"/>
      <c r="AM657" s="6"/>
      <c r="AN657" s="6"/>
      <c r="AO657" s="6"/>
      <c r="AP657" s="6"/>
      <c r="AQ657" s="6"/>
      <c r="AR657" s="6"/>
      <c r="AS657" s="6"/>
      <c r="AT657" s="6"/>
      <c r="AU657" s="6"/>
      <c r="AV657" s="6"/>
      <c r="AW657" s="6"/>
      <c r="AX657" s="6"/>
    </row>
    <row r="658" spans="1:50" ht="15.75" customHeight="1" x14ac:dyDescent="0.2">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c r="AL658" s="6"/>
      <c r="AM658" s="6"/>
      <c r="AN658" s="6"/>
      <c r="AO658" s="6"/>
      <c r="AP658" s="6"/>
      <c r="AQ658" s="6"/>
      <c r="AR658" s="6"/>
      <c r="AS658" s="6"/>
      <c r="AT658" s="6"/>
      <c r="AU658" s="6"/>
      <c r="AV658" s="6"/>
      <c r="AW658" s="6"/>
      <c r="AX658" s="6"/>
    </row>
    <row r="659" spans="1:50" ht="15.75" customHeight="1" x14ac:dyDescent="0.2">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c r="AL659" s="6"/>
      <c r="AM659" s="6"/>
      <c r="AN659" s="6"/>
      <c r="AO659" s="6"/>
      <c r="AP659" s="6"/>
      <c r="AQ659" s="6"/>
      <c r="AR659" s="6"/>
      <c r="AS659" s="6"/>
      <c r="AT659" s="6"/>
      <c r="AU659" s="6"/>
      <c r="AV659" s="6"/>
      <c r="AW659" s="6"/>
      <c r="AX659" s="6"/>
    </row>
    <row r="660" spans="1:50" ht="15.75" customHeight="1" x14ac:dyDescent="0.2">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c r="AL660" s="6"/>
      <c r="AM660" s="6"/>
      <c r="AN660" s="6"/>
      <c r="AO660" s="6"/>
      <c r="AP660" s="6"/>
      <c r="AQ660" s="6"/>
      <c r="AR660" s="6"/>
      <c r="AS660" s="6"/>
      <c r="AT660" s="6"/>
      <c r="AU660" s="6"/>
      <c r="AV660" s="6"/>
      <c r="AW660" s="6"/>
      <c r="AX660" s="6"/>
    </row>
    <row r="661" spans="1:50" ht="15.75" customHeight="1" x14ac:dyDescent="0.2">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c r="AL661" s="6"/>
      <c r="AM661" s="6"/>
      <c r="AN661" s="6"/>
      <c r="AO661" s="6"/>
      <c r="AP661" s="6"/>
      <c r="AQ661" s="6"/>
      <c r="AR661" s="6"/>
      <c r="AS661" s="6"/>
      <c r="AT661" s="6"/>
      <c r="AU661" s="6"/>
      <c r="AV661" s="6"/>
      <c r="AW661" s="6"/>
      <c r="AX661" s="6"/>
    </row>
    <row r="662" spans="1:50" ht="15.75" customHeight="1" x14ac:dyDescent="0.2">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c r="AL662" s="6"/>
      <c r="AM662" s="6"/>
      <c r="AN662" s="6"/>
      <c r="AO662" s="6"/>
      <c r="AP662" s="6"/>
      <c r="AQ662" s="6"/>
      <c r="AR662" s="6"/>
      <c r="AS662" s="6"/>
      <c r="AT662" s="6"/>
      <c r="AU662" s="6"/>
      <c r="AV662" s="6"/>
      <c r="AW662" s="6"/>
      <c r="AX662" s="6"/>
    </row>
    <row r="663" spans="1:50" ht="15.75" customHeight="1" x14ac:dyDescent="0.2">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c r="AL663" s="6"/>
      <c r="AM663" s="6"/>
      <c r="AN663" s="6"/>
      <c r="AO663" s="6"/>
      <c r="AP663" s="6"/>
      <c r="AQ663" s="6"/>
      <c r="AR663" s="6"/>
      <c r="AS663" s="6"/>
      <c r="AT663" s="6"/>
      <c r="AU663" s="6"/>
      <c r="AV663" s="6"/>
      <c r="AW663" s="6"/>
      <c r="AX663" s="6"/>
    </row>
    <row r="664" spans="1:50" ht="15.75" customHeight="1" x14ac:dyDescent="0.2">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c r="AL664" s="6"/>
      <c r="AM664" s="6"/>
      <c r="AN664" s="6"/>
      <c r="AO664" s="6"/>
      <c r="AP664" s="6"/>
      <c r="AQ664" s="6"/>
      <c r="AR664" s="6"/>
      <c r="AS664" s="6"/>
      <c r="AT664" s="6"/>
      <c r="AU664" s="6"/>
      <c r="AV664" s="6"/>
      <c r="AW664" s="6"/>
      <c r="AX664" s="6"/>
    </row>
    <row r="665" spans="1:50" ht="15.75" customHeight="1" x14ac:dyDescent="0.2">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c r="AL665" s="6"/>
      <c r="AM665" s="6"/>
      <c r="AN665" s="6"/>
      <c r="AO665" s="6"/>
      <c r="AP665" s="6"/>
      <c r="AQ665" s="6"/>
      <c r="AR665" s="6"/>
      <c r="AS665" s="6"/>
      <c r="AT665" s="6"/>
      <c r="AU665" s="6"/>
      <c r="AV665" s="6"/>
      <c r="AW665" s="6"/>
      <c r="AX665" s="6"/>
    </row>
    <row r="666" spans="1:50" ht="15.75" customHeight="1" x14ac:dyDescent="0.2">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c r="AL666" s="6"/>
      <c r="AM666" s="6"/>
      <c r="AN666" s="6"/>
      <c r="AO666" s="6"/>
      <c r="AP666" s="6"/>
      <c r="AQ666" s="6"/>
      <c r="AR666" s="6"/>
      <c r="AS666" s="6"/>
      <c r="AT666" s="6"/>
      <c r="AU666" s="6"/>
      <c r="AV666" s="6"/>
      <c r="AW666" s="6"/>
      <c r="AX666" s="6"/>
    </row>
    <row r="667" spans="1:50" ht="15.75" customHeight="1" x14ac:dyDescent="0.2">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c r="AL667" s="6"/>
      <c r="AM667" s="6"/>
      <c r="AN667" s="6"/>
      <c r="AO667" s="6"/>
      <c r="AP667" s="6"/>
      <c r="AQ667" s="6"/>
      <c r="AR667" s="6"/>
      <c r="AS667" s="6"/>
      <c r="AT667" s="6"/>
      <c r="AU667" s="6"/>
      <c r="AV667" s="6"/>
      <c r="AW667" s="6"/>
      <c r="AX667" s="6"/>
    </row>
    <row r="668" spans="1:50" ht="15.75" customHeight="1" x14ac:dyDescent="0.2">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c r="AL668" s="6"/>
      <c r="AM668" s="6"/>
      <c r="AN668" s="6"/>
      <c r="AO668" s="6"/>
      <c r="AP668" s="6"/>
      <c r="AQ668" s="6"/>
      <c r="AR668" s="6"/>
      <c r="AS668" s="6"/>
      <c r="AT668" s="6"/>
      <c r="AU668" s="6"/>
      <c r="AV668" s="6"/>
      <c r="AW668" s="6"/>
      <c r="AX668" s="6"/>
    </row>
    <row r="669" spans="1:50" ht="15.75" customHeight="1" x14ac:dyDescent="0.2">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c r="AL669" s="6"/>
      <c r="AM669" s="6"/>
      <c r="AN669" s="6"/>
      <c r="AO669" s="6"/>
      <c r="AP669" s="6"/>
      <c r="AQ669" s="6"/>
      <c r="AR669" s="6"/>
      <c r="AS669" s="6"/>
      <c r="AT669" s="6"/>
      <c r="AU669" s="6"/>
      <c r="AV669" s="6"/>
      <c r="AW669" s="6"/>
      <c r="AX669" s="6"/>
    </row>
    <row r="670" spans="1:50" ht="15.75" customHeight="1" x14ac:dyDescent="0.2">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c r="AL670" s="6"/>
      <c r="AM670" s="6"/>
      <c r="AN670" s="6"/>
      <c r="AO670" s="6"/>
      <c r="AP670" s="6"/>
      <c r="AQ670" s="6"/>
      <c r="AR670" s="6"/>
      <c r="AS670" s="6"/>
      <c r="AT670" s="6"/>
      <c r="AU670" s="6"/>
      <c r="AV670" s="6"/>
      <c r="AW670" s="6"/>
      <c r="AX670" s="6"/>
    </row>
    <row r="671" spans="1:50" ht="15.75" customHeight="1" x14ac:dyDescent="0.2">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c r="AL671" s="6"/>
      <c r="AM671" s="6"/>
      <c r="AN671" s="6"/>
      <c r="AO671" s="6"/>
      <c r="AP671" s="6"/>
      <c r="AQ671" s="6"/>
      <c r="AR671" s="6"/>
      <c r="AS671" s="6"/>
      <c r="AT671" s="6"/>
      <c r="AU671" s="6"/>
      <c r="AV671" s="6"/>
      <c r="AW671" s="6"/>
      <c r="AX671" s="6"/>
    </row>
    <row r="672" spans="1:50" ht="15.75" customHeight="1" x14ac:dyDescent="0.2">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c r="AL672" s="6"/>
      <c r="AM672" s="6"/>
      <c r="AN672" s="6"/>
      <c r="AO672" s="6"/>
      <c r="AP672" s="6"/>
      <c r="AQ672" s="6"/>
      <c r="AR672" s="6"/>
      <c r="AS672" s="6"/>
      <c r="AT672" s="6"/>
      <c r="AU672" s="6"/>
      <c r="AV672" s="6"/>
      <c r="AW672" s="6"/>
      <c r="AX672" s="6"/>
    </row>
    <row r="673" spans="1:50" ht="15.75" customHeight="1" x14ac:dyDescent="0.2">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c r="AL673" s="6"/>
      <c r="AM673" s="6"/>
      <c r="AN673" s="6"/>
      <c r="AO673" s="6"/>
      <c r="AP673" s="6"/>
      <c r="AQ673" s="6"/>
      <c r="AR673" s="6"/>
      <c r="AS673" s="6"/>
      <c r="AT673" s="6"/>
      <c r="AU673" s="6"/>
      <c r="AV673" s="6"/>
      <c r="AW673" s="6"/>
      <c r="AX673" s="6"/>
    </row>
    <row r="674" spans="1:50" ht="15.75" customHeight="1" x14ac:dyDescent="0.2">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c r="AL674" s="6"/>
      <c r="AM674" s="6"/>
      <c r="AN674" s="6"/>
      <c r="AO674" s="6"/>
      <c r="AP674" s="6"/>
      <c r="AQ674" s="6"/>
      <c r="AR674" s="6"/>
      <c r="AS674" s="6"/>
      <c r="AT674" s="6"/>
      <c r="AU674" s="6"/>
      <c r="AV674" s="6"/>
      <c r="AW674" s="6"/>
      <c r="AX674" s="6"/>
    </row>
    <row r="675" spans="1:50" ht="15.75" customHeight="1" x14ac:dyDescent="0.2">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c r="AL675" s="6"/>
      <c r="AM675" s="6"/>
      <c r="AN675" s="6"/>
      <c r="AO675" s="6"/>
      <c r="AP675" s="6"/>
      <c r="AQ675" s="6"/>
      <c r="AR675" s="6"/>
      <c r="AS675" s="6"/>
      <c r="AT675" s="6"/>
      <c r="AU675" s="6"/>
      <c r="AV675" s="6"/>
      <c r="AW675" s="6"/>
      <c r="AX675" s="6"/>
    </row>
    <row r="676" spans="1:50" ht="15.75" customHeight="1" x14ac:dyDescent="0.2">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c r="AL676" s="6"/>
      <c r="AM676" s="6"/>
      <c r="AN676" s="6"/>
      <c r="AO676" s="6"/>
      <c r="AP676" s="6"/>
      <c r="AQ676" s="6"/>
      <c r="AR676" s="6"/>
      <c r="AS676" s="6"/>
      <c r="AT676" s="6"/>
      <c r="AU676" s="6"/>
      <c r="AV676" s="6"/>
      <c r="AW676" s="6"/>
      <c r="AX676" s="6"/>
    </row>
    <row r="677" spans="1:50" ht="15.75" customHeight="1" x14ac:dyDescent="0.2">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c r="AL677" s="6"/>
      <c r="AM677" s="6"/>
      <c r="AN677" s="6"/>
      <c r="AO677" s="6"/>
      <c r="AP677" s="6"/>
      <c r="AQ677" s="6"/>
      <c r="AR677" s="6"/>
      <c r="AS677" s="6"/>
      <c r="AT677" s="6"/>
      <c r="AU677" s="6"/>
      <c r="AV677" s="6"/>
      <c r="AW677" s="6"/>
      <c r="AX677" s="6"/>
    </row>
    <row r="678" spans="1:50" ht="15.75" customHeight="1" x14ac:dyDescent="0.2">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c r="AL678" s="6"/>
      <c r="AM678" s="6"/>
      <c r="AN678" s="6"/>
      <c r="AO678" s="6"/>
      <c r="AP678" s="6"/>
      <c r="AQ678" s="6"/>
      <c r="AR678" s="6"/>
      <c r="AS678" s="6"/>
      <c r="AT678" s="6"/>
      <c r="AU678" s="6"/>
      <c r="AV678" s="6"/>
      <c r="AW678" s="6"/>
      <c r="AX678" s="6"/>
    </row>
    <row r="679" spans="1:50" ht="15.75" customHeight="1" x14ac:dyDescent="0.2">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c r="AL679" s="6"/>
      <c r="AM679" s="6"/>
      <c r="AN679" s="6"/>
      <c r="AO679" s="6"/>
      <c r="AP679" s="6"/>
      <c r="AQ679" s="6"/>
      <c r="AR679" s="6"/>
      <c r="AS679" s="6"/>
      <c r="AT679" s="6"/>
      <c r="AU679" s="6"/>
      <c r="AV679" s="6"/>
      <c r="AW679" s="6"/>
      <c r="AX679" s="6"/>
    </row>
    <row r="680" spans="1:50" ht="15.75" customHeight="1" x14ac:dyDescent="0.2">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c r="AL680" s="6"/>
      <c r="AM680" s="6"/>
      <c r="AN680" s="6"/>
      <c r="AO680" s="6"/>
      <c r="AP680" s="6"/>
      <c r="AQ680" s="6"/>
      <c r="AR680" s="6"/>
      <c r="AS680" s="6"/>
      <c r="AT680" s="6"/>
      <c r="AU680" s="6"/>
      <c r="AV680" s="6"/>
      <c r="AW680" s="6"/>
      <c r="AX680" s="6"/>
    </row>
    <row r="681" spans="1:50" ht="15.75" customHeight="1" x14ac:dyDescent="0.2">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c r="AL681" s="6"/>
      <c r="AM681" s="6"/>
      <c r="AN681" s="6"/>
      <c r="AO681" s="6"/>
      <c r="AP681" s="6"/>
      <c r="AQ681" s="6"/>
      <c r="AR681" s="6"/>
      <c r="AS681" s="6"/>
      <c r="AT681" s="6"/>
      <c r="AU681" s="6"/>
      <c r="AV681" s="6"/>
      <c r="AW681" s="6"/>
      <c r="AX681" s="6"/>
    </row>
    <row r="682" spans="1:50" ht="15.75" customHeight="1" x14ac:dyDescent="0.2">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c r="AL682" s="6"/>
      <c r="AM682" s="6"/>
      <c r="AN682" s="6"/>
      <c r="AO682" s="6"/>
      <c r="AP682" s="6"/>
      <c r="AQ682" s="6"/>
      <c r="AR682" s="6"/>
      <c r="AS682" s="6"/>
      <c r="AT682" s="6"/>
      <c r="AU682" s="6"/>
      <c r="AV682" s="6"/>
      <c r="AW682" s="6"/>
      <c r="AX682" s="6"/>
    </row>
    <row r="683" spans="1:50" ht="15.75" customHeight="1" x14ac:dyDescent="0.2">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c r="AL683" s="6"/>
      <c r="AM683" s="6"/>
      <c r="AN683" s="6"/>
      <c r="AO683" s="6"/>
      <c r="AP683" s="6"/>
      <c r="AQ683" s="6"/>
      <c r="AR683" s="6"/>
      <c r="AS683" s="6"/>
      <c r="AT683" s="6"/>
      <c r="AU683" s="6"/>
      <c r="AV683" s="6"/>
      <c r="AW683" s="6"/>
      <c r="AX683" s="6"/>
    </row>
    <row r="684" spans="1:50" ht="15.75" customHeight="1" x14ac:dyDescent="0.2">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c r="AL684" s="6"/>
      <c r="AM684" s="6"/>
      <c r="AN684" s="6"/>
      <c r="AO684" s="6"/>
      <c r="AP684" s="6"/>
      <c r="AQ684" s="6"/>
      <c r="AR684" s="6"/>
      <c r="AS684" s="6"/>
      <c r="AT684" s="6"/>
      <c r="AU684" s="6"/>
      <c r="AV684" s="6"/>
      <c r="AW684" s="6"/>
      <c r="AX684" s="6"/>
    </row>
    <row r="685" spans="1:50" ht="15.75" customHeight="1" x14ac:dyDescent="0.2">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c r="AL685" s="6"/>
      <c r="AM685" s="6"/>
      <c r="AN685" s="6"/>
      <c r="AO685" s="6"/>
      <c r="AP685" s="6"/>
      <c r="AQ685" s="6"/>
      <c r="AR685" s="6"/>
      <c r="AS685" s="6"/>
      <c r="AT685" s="6"/>
      <c r="AU685" s="6"/>
      <c r="AV685" s="6"/>
      <c r="AW685" s="6"/>
      <c r="AX685" s="6"/>
    </row>
    <row r="686" spans="1:50" ht="15.75" customHeight="1" x14ac:dyDescent="0.2">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c r="AL686" s="6"/>
      <c r="AM686" s="6"/>
      <c r="AN686" s="6"/>
      <c r="AO686" s="6"/>
      <c r="AP686" s="6"/>
      <c r="AQ686" s="6"/>
      <c r="AR686" s="6"/>
      <c r="AS686" s="6"/>
      <c r="AT686" s="6"/>
      <c r="AU686" s="6"/>
      <c r="AV686" s="6"/>
      <c r="AW686" s="6"/>
      <c r="AX686" s="6"/>
    </row>
    <row r="687" spans="1:50" ht="15.75" customHeight="1" x14ac:dyDescent="0.2">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c r="AL687" s="6"/>
      <c r="AM687" s="6"/>
      <c r="AN687" s="6"/>
      <c r="AO687" s="6"/>
      <c r="AP687" s="6"/>
      <c r="AQ687" s="6"/>
      <c r="AR687" s="6"/>
      <c r="AS687" s="6"/>
      <c r="AT687" s="6"/>
      <c r="AU687" s="6"/>
      <c r="AV687" s="6"/>
      <c r="AW687" s="6"/>
      <c r="AX687" s="6"/>
    </row>
    <row r="688" spans="1:50" ht="15.75" customHeight="1" x14ac:dyDescent="0.2">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c r="AL688" s="6"/>
      <c r="AM688" s="6"/>
      <c r="AN688" s="6"/>
      <c r="AO688" s="6"/>
      <c r="AP688" s="6"/>
      <c r="AQ688" s="6"/>
      <c r="AR688" s="6"/>
      <c r="AS688" s="6"/>
      <c r="AT688" s="6"/>
      <c r="AU688" s="6"/>
      <c r="AV688" s="6"/>
      <c r="AW688" s="6"/>
      <c r="AX688" s="6"/>
    </row>
    <row r="689" spans="1:50" ht="15.75" customHeight="1" x14ac:dyDescent="0.2">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c r="AL689" s="6"/>
      <c r="AM689" s="6"/>
      <c r="AN689" s="6"/>
      <c r="AO689" s="6"/>
      <c r="AP689" s="6"/>
      <c r="AQ689" s="6"/>
      <c r="AR689" s="6"/>
      <c r="AS689" s="6"/>
      <c r="AT689" s="6"/>
      <c r="AU689" s="6"/>
      <c r="AV689" s="6"/>
      <c r="AW689" s="6"/>
      <c r="AX689" s="6"/>
    </row>
    <row r="690" spans="1:50" ht="15.75" customHeight="1" x14ac:dyDescent="0.2">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c r="AL690" s="6"/>
      <c r="AM690" s="6"/>
      <c r="AN690" s="6"/>
      <c r="AO690" s="6"/>
      <c r="AP690" s="6"/>
      <c r="AQ690" s="6"/>
      <c r="AR690" s="6"/>
      <c r="AS690" s="6"/>
      <c r="AT690" s="6"/>
      <c r="AU690" s="6"/>
      <c r="AV690" s="6"/>
      <c r="AW690" s="6"/>
      <c r="AX690" s="6"/>
    </row>
    <row r="691" spans="1:50" ht="15.75" customHeight="1" x14ac:dyDescent="0.2">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c r="AL691" s="6"/>
      <c r="AM691" s="6"/>
      <c r="AN691" s="6"/>
      <c r="AO691" s="6"/>
      <c r="AP691" s="6"/>
      <c r="AQ691" s="6"/>
      <c r="AR691" s="6"/>
      <c r="AS691" s="6"/>
      <c r="AT691" s="6"/>
      <c r="AU691" s="6"/>
      <c r="AV691" s="6"/>
      <c r="AW691" s="6"/>
      <c r="AX691" s="6"/>
    </row>
    <row r="692" spans="1:50" ht="15.75" customHeight="1" x14ac:dyDescent="0.2">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c r="AL692" s="6"/>
      <c r="AM692" s="6"/>
      <c r="AN692" s="6"/>
      <c r="AO692" s="6"/>
      <c r="AP692" s="6"/>
      <c r="AQ692" s="6"/>
      <c r="AR692" s="6"/>
      <c r="AS692" s="6"/>
      <c r="AT692" s="6"/>
      <c r="AU692" s="6"/>
      <c r="AV692" s="6"/>
      <c r="AW692" s="6"/>
      <c r="AX692" s="6"/>
    </row>
    <row r="693" spans="1:50" ht="15.75" customHeight="1" x14ac:dyDescent="0.2">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c r="AL693" s="6"/>
      <c r="AM693" s="6"/>
      <c r="AN693" s="6"/>
      <c r="AO693" s="6"/>
      <c r="AP693" s="6"/>
      <c r="AQ693" s="6"/>
      <c r="AR693" s="6"/>
      <c r="AS693" s="6"/>
      <c r="AT693" s="6"/>
      <c r="AU693" s="6"/>
      <c r="AV693" s="6"/>
      <c r="AW693" s="6"/>
      <c r="AX693" s="6"/>
    </row>
    <row r="694" spans="1:50" ht="15.75" customHeight="1" x14ac:dyDescent="0.2">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c r="AL694" s="6"/>
      <c r="AM694" s="6"/>
      <c r="AN694" s="6"/>
      <c r="AO694" s="6"/>
      <c r="AP694" s="6"/>
      <c r="AQ694" s="6"/>
      <c r="AR694" s="6"/>
      <c r="AS694" s="6"/>
      <c r="AT694" s="6"/>
      <c r="AU694" s="6"/>
      <c r="AV694" s="6"/>
      <c r="AW694" s="6"/>
      <c r="AX694" s="6"/>
    </row>
    <row r="695" spans="1:50" ht="15.75" customHeight="1" x14ac:dyDescent="0.2">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c r="AL695" s="6"/>
      <c r="AM695" s="6"/>
      <c r="AN695" s="6"/>
      <c r="AO695" s="6"/>
      <c r="AP695" s="6"/>
      <c r="AQ695" s="6"/>
      <c r="AR695" s="6"/>
      <c r="AS695" s="6"/>
      <c r="AT695" s="6"/>
      <c r="AU695" s="6"/>
      <c r="AV695" s="6"/>
      <c r="AW695" s="6"/>
      <c r="AX695" s="6"/>
    </row>
    <row r="696" spans="1:50" ht="15.75" customHeight="1" x14ac:dyDescent="0.2">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c r="AL696" s="6"/>
      <c r="AM696" s="6"/>
      <c r="AN696" s="6"/>
      <c r="AO696" s="6"/>
      <c r="AP696" s="6"/>
      <c r="AQ696" s="6"/>
      <c r="AR696" s="6"/>
      <c r="AS696" s="6"/>
      <c r="AT696" s="6"/>
      <c r="AU696" s="6"/>
      <c r="AV696" s="6"/>
      <c r="AW696" s="6"/>
      <c r="AX696" s="6"/>
    </row>
    <row r="697" spans="1:50" ht="15.75" customHeight="1" x14ac:dyDescent="0.2">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c r="AL697" s="6"/>
      <c r="AM697" s="6"/>
      <c r="AN697" s="6"/>
      <c r="AO697" s="6"/>
      <c r="AP697" s="6"/>
      <c r="AQ697" s="6"/>
      <c r="AR697" s="6"/>
      <c r="AS697" s="6"/>
      <c r="AT697" s="6"/>
      <c r="AU697" s="6"/>
      <c r="AV697" s="6"/>
      <c r="AW697" s="6"/>
      <c r="AX697" s="6"/>
    </row>
    <row r="698" spans="1:50" ht="15.75" customHeight="1" x14ac:dyDescent="0.2">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c r="AL698" s="6"/>
      <c r="AM698" s="6"/>
      <c r="AN698" s="6"/>
      <c r="AO698" s="6"/>
      <c r="AP698" s="6"/>
      <c r="AQ698" s="6"/>
      <c r="AR698" s="6"/>
      <c r="AS698" s="6"/>
      <c r="AT698" s="6"/>
      <c r="AU698" s="6"/>
      <c r="AV698" s="6"/>
      <c r="AW698" s="6"/>
      <c r="AX698" s="6"/>
    </row>
    <row r="699" spans="1:50" ht="15.75" customHeight="1" x14ac:dyDescent="0.2">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c r="AL699" s="6"/>
      <c r="AM699" s="6"/>
      <c r="AN699" s="6"/>
      <c r="AO699" s="6"/>
      <c r="AP699" s="6"/>
      <c r="AQ699" s="6"/>
      <c r="AR699" s="6"/>
      <c r="AS699" s="6"/>
      <c r="AT699" s="6"/>
      <c r="AU699" s="6"/>
      <c r="AV699" s="6"/>
      <c r="AW699" s="6"/>
      <c r="AX699" s="6"/>
    </row>
    <row r="700" spans="1:50" ht="15.75" customHeight="1" x14ac:dyDescent="0.2">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c r="AL700" s="6"/>
      <c r="AM700" s="6"/>
      <c r="AN700" s="6"/>
      <c r="AO700" s="6"/>
      <c r="AP700" s="6"/>
      <c r="AQ700" s="6"/>
      <c r="AR700" s="6"/>
      <c r="AS700" s="6"/>
      <c r="AT700" s="6"/>
      <c r="AU700" s="6"/>
      <c r="AV700" s="6"/>
      <c r="AW700" s="6"/>
      <c r="AX700" s="6"/>
    </row>
    <row r="701" spans="1:50" ht="15.75" customHeight="1" x14ac:dyDescent="0.2">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c r="AL701" s="6"/>
      <c r="AM701" s="6"/>
      <c r="AN701" s="6"/>
      <c r="AO701" s="6"/>
      <c r="AP701" s="6"/>
      <c r="AQ701" s="6"/>
      <c r="AR701" s="6"/>
      <c r="AS701" s="6"/>
      <c r="AT701" s="6"/>
      <c r="AU701" s="6"/>
      <c r="AV701" s="6"/>
      <c r="AW701" s="6"/>
      <c r="AX701" s="6"/>
    </row>
    <row r="702" spans="1:50" ht="15.75" customHeight="1" x14ac:dyDescent="0.2">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c r="AL702" s="6"/>
      <c r="AM702" s="6"/>
      <c r="AN702" s="6"/>
      <c r="AO702" s="6"/>
      <c r="AP702" s="6"/>
      <c r="AQ702" s="6"/>
      <c r="AR702" s="6"/>
      <c r="AS702" s="6"/>
      <c r="AT702" s="6"/>
      <c r="AU702" s="6"/>
      <c r="AV702" s="6"/>
      <c r="AW702" s="6"/>
      <c r="AX702" s="6"/>
    </row>
    <row r="703" spans="1:50" ht="15.75" customHeight="1" x14ac:dyDescent="0.2">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c r="AL703" s="6"/>
      <c r="AM703" s="6"/>
      <c r="AN703" s="6"/>
      <c r="AO703" s="6"/>
      <c r="AP703" s="6"/>
      <c r="AQ703" s="6"/>
      <c r="AR703" s="6"/>
      <c r="AS703" s="6"/>
      <c r="AT703" s="6"/>
      <c r="AU703" s="6"/>
      <c r="AV703" s="6"/>
      <c r="AW703" s="6"/>
      <c r="AX703" s="6"/>
    </row>
    <row r="704" spans="1:50" ht="15.75" customHeight="1" x14ac:dyDescent="0.2">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c r="AL704" s="6"/>
      <c r="AM704" s="6"/>
      <c r="AN704" s="6"/>
      <c r="AO704" s="6"/>
      <c r="AP704" s="6"/>
      <c r="AQ704" s="6"/>
      <c r="AR704" s="6"/>
      <c r="AS704" s="6"/>
      <c r="AT704" s="6"/>
      <c r="AU704" s="6"/>
      <c r="AV704" s="6"/>
      <c r="AW704" s="6"/>
      <c r="AX704" s="6"/>
    </row>
    <row r="705" spans="1:50" ht="15.75" customHeight="1" x14ac:dyDescent="0.2">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c r="AL705" s="6"/>
      <c r="AM705" s="6"/>
      <c r="AN705" s="6"/>
      <c r="AO705" s="6"/>
      <c r="AP705" s="6"/>
      <c r="AQ705" s="6"/>
      <c r="AR705" s="6"/>
      <c r="AS705" s="6"/>
      <c r="AT705" s="6"/>
      <c r="AU705" s="6"/>
      <c r="AV705" s="6"/>
      <c r="AW705" s="6"/>
      <c r="AX705" s="6"/>
    </row>
    <row r="706" spans="1:50" ht="15.75" customHeight="1" x14ac:dyDescent="0.2">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c r="AL706" s="6"/>
      <c r="AM706" s="6"/>
      <c r="AN706" s="6"/>
      <c r="AO706" s="6"/>
      <c r="AP706" s="6"/>
      <c r="AQ706" s="6"/>
      <c r="AR706" s="6"/>
      <c r="AS706" s="6"/>
      <c r="AT706" s="6"/>
      <c r="AU706" s="6"/>
      <c r="AV706" s="6"/>
      <c r="AW706" s="6"/>
      <c r="AX706" s="6"/>
    </row>
    <row r="707" spans="1:50" ht="15.75" customHeight="1" x14ac:dyDescent="0.2">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c r="AL707" s="6"/>
      <c r="AM707" s="6"/>
      <c r="AN707" s="6"/>
      <c r="AO707" s="6"/>
      <c r="AP707" s="6"/>
      <c r="AQ707" s="6"/>
      <c r="AR707" s="6"/>
      <c r="AS707" s="6"/>
      <c r="AT707" s="6"/>
      <c r="AU707" s="6"/>
      <c r="AV707" s="6"/>
      <c r="AW707" s="6"/>
      <c r="AX707" s="6"/>
    </row>
    <row r="708" spans="1:50" ht="15.75" customHeight="1" x14ac:dyDescent="0.2">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c r="AL708" s="6"/>
      <c r="AM708" s="6"/>
      <c r="AN708" s="6"/>
      <c r="AO708" s="6"/>
      <c r="AP708" s="6"/>
      <c r="AQ708" s="6"/>
      <c r="AR708" s="6"/>
      <c r="AS708" s="6"/>
      <c r="AT708" s="6"/>
      <c r="AU708" s="6"/>
      <c r="AV708" s="6"/>
      <c r="AW708" s="6"/>
      <c r="AX708" s="6"/>
    </row>
    <row r="709" spans="1:50" ht="15.75" customHeight="1" x14ac:dyDescent="0.2">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c r="AL709" s="6"/>
      <c r="AM709" s="6"/>
      <c r="AN709" s="6"/>
      <c r="AO709" s="6"/>
      <c r="AP709" s="6"/>
      <c r="AQ709" s="6"/>
      <c r="AR709" s="6"/>
      <c r="AS709" s="6"/>
      <c r="AT709" s="6"/>
      <c r="AU709" s="6"/>
      <c r="AV709" s="6"/>
      <c r="AW709" s="6"/>
      <c r="AX709" s="6"/>
    </row>
    <row r="710" spans="1:50" ht="15.75" customHeight="1" x14ac:dyDescent="0.2">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c r="AL710" s="6"/>
      <c r="AM710" s="6"/>
      <c r="AN710" s="6"/>
      <c r="AO710" s="6"/>
      <c r="AP710" s="6"/>
      <c r="AQ710" s="6"/>
      <c r="AR710" s="6"/>
      <c r="AS710" s="6"/>
      <c r="AT710" s="6"/>
      <c r="AU710" s="6"/>
      <c r="AV710" s="6"/>
      <c r="AW710" s="6"/>
      <c r="AX710" s="6"/>
    </row>
    <row r="711" spans="1:50" ht="15.75" customHeight="1" x14ac:dyDescent="0.2">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c r="AL711" s="6"/>
      <c r="AM711" s="6"/>
      <c r="AN711" s="6"/>
      <c r="AO711" s="6"/>
      <c r="AP711" s="6"/>
      <c r="AQ711" s="6"/>
      <c r="AR711" s="6"/>
      <c r="AS711" s="6"/>
      <c r="AT711" s="6"/>
      <c r="AU711" s="6"/>
      <c r="AV711" s="6"/>
      <c r="AW711" s="6"/>
      <c r="AX711" s="6"/>
    </row>
    <row r="712" spans="1:50" ht="15.75" customHeight="1" x14ac:dyDescent="0.2">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c r="AL712" s="6"/>
      <c r="AM712" s="6"/>
      <c r="AN712" s="6"/>
      <c r="AO712" s="6"/>
      <c r="AP712" s="6"/>
      <c r="AQ712" s="6"/>
      <c r="AR712" s="6"/>
      <c r="AS712" s="6"/>
      <c r="AT712" s="6"/>
      <c r="AU712" s="6"/>
      <c r="AV712" s="6"/>
      <c r="AW712" s="6"/>
      <c r="AX712" s="6"/>
    </row>
    <row r="713" spans="1:50" ht="15.75" customHeight="1" x14ac:dyDescent="0.2">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c r="AL713" s="6"/>
      <c r="AM713" s="6"/>
      <c r="AN713" s="6"/>
      <c r="AO713" s="6"/>
      <c r="AP713" s="6"/>
      <c r="AQ713" s="6"/>
      <c r="AR713" s="6"/>
      <c r="AS713" s="6"/>
      <c r="AT713" s="6"/>
      <c r="AU713" s="6"/>
      <c r="AV713" s="6"/>
      <c r="AW713" s="6"/>
      <c r="AX713" s="6"/>
    </row>
    <row r="714" spans="1:50" ht="15.75" customHeight="1" x14ac:dyDescent="0.2">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c r="AL714" s="6"/>
      <c r="AM714" s="6"/>
      <c r="AN714" s="6"/>
      <c r="AO714" s="6"/>
      <c r="AP714" s="6"/>
      <c r="AQ714" s="6"/>
      <c r="AR714" s="6"/>
      <c r="AS714" s="6"/>
      <c r="AT714" s="6"/>
      <c r="AU714" s="6"/>
      <c r="AV714" s="6"/>
      <c r="AW714" s="6"/>
      <c r="AX714" s="6"/>
    </row>
    <row r="715" spans="1:50" ht="15.75" customHeight="1" x14ac:dyDescent="0.2">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c r="AL715" s="6"/>
      <c r="AM715" s="6"/>
      <c r="AN715" s="6"/>
      <c r="AO715" s="6"/>
      <c r="AP715" s="6"/>
      <c r="AQ715" s="6"/>
      <c r="AR715" s="6"/>
      <c r="AS715" s="6"/>
      <c r="AT715" s="6"/>
      <c r="AU715" s="6"/>
      <c r="AV715" s="6"/>
      <c r="AW715" s="6"/>
      <c r="AX715" s="6"/>
    </row>
    <row r="716" spans="1:50" ht="15.75" customHeight="1" x14ac:dyDescent="0.2">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c r="AL716" s="6"/>
      <c r="AM716" s="6"/>
      <c r="AN716" s="6"/>
      <c r="AO716" s="6"/>
      <c r="AP716" s="6"/>
      <c r="AQ716" s="6"/>
      <c r="AR716" s="6"/>
      <c r="AS716" s="6"/>
      <c r="AT716" s="6"/>
      <c r="AU716" s="6"/>
      <c r="AV716" s="6"/>
      <c r="AW716" s="6"/>
      <c r="AX716" s="6"/>
    </row>
    <row r="717" spans="1:50" ht="15.75" customHeight="1" x14ac:dyDescent="0.2">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c r="AL717" s="6"/>
      <c r="AM717" s="6"/>
      <c r="AN717" s="6"/>
      <c r="AO717" s="6"/>
      <c r="AP717" s="6"/>
      <c r="AQ717" s="6"/>
      <c r="AR717" s="6"/>
      <c r="AS717" s="6"/>
      <c r="AT717" s="6"/>
      <c r="AU717" s="6"/>
      <c r="AV717" s="6"/>
      <c r="AW717" s="6"/>
      <c r="AX717" s="6"/>
    </row>
    <row r="718" spans="1:50" ht="15.75" customHeight="1" x14ac:dyDescent="0.2">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c r="AL718" s="6"/>
      <c r="AM718" s="6"/>
      <c r="AN718" s="6"/>
      <c r="AO718" s="6"/>
      <c r="AP718" s="6"/>
      <c r="AQ718" s="6"/>
      <c r="AR718" s="6"/>
      <c r="AS718" s="6"/>
      <c r="AT718" s="6"/>
      <c r="AU718" s="6"/>
      <c r="AV718" s="6"/>
      <c r="AW718" s="6"/>
      <c r="AX718" s="6"/>
    </row>
    <row r="719" spans="1:50" ht="15.75" customHeight="1" x14ac:dyDescent="0.2">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c r="AL719" s="6"/>
      <c r="AM719" s="6"/>
      <c r="AN719" s="6"/>
      <c r="AO719" s="6"/>
      <c r="AP719" s="6"/>
      <c r="AQ719" s="6"/>
      <c r="AR719" s="6"/>
      <c r="AS719" s="6"/>
      <c r="AT719" s="6"/>
      <c r="AU719" s="6"/>
      <c r="AV719" s="6"/>
      <c r="AW719" s="6"/>
      <c r="AX719" s="6"/>
    </row>
    <row r="720" spans="1:50" ht="15.75" customHeight="1" x14ac:dyDescent="0.2">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c r="AL720" s="6"/>
      <c r="AM720" s="6"/>
      <c r="AN720" s="6"/>
      <c r="AO720" s="6"/>
      <c r="AP720" s="6"/>
      <c r="AQ720" s="6"/>
      <c r="AR720" s="6"/>
      <c r="AS720" s="6"/>
      <c r="AT720" s="6"/>
      <c r="AU720" s="6"/>
      <c r="AV720" s="6"/>
      <c r="AW720" s="6"/>
      <c r="AX720" s="6"/>
    </row>
    <row r="721" spans="1:50" ht="15.75" customHeight="1" x14ac:dyDescent="0.2">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c r="AL721" s="6"/>
      <c r="AM721" s="6"/>
      <c r="AN721" s="6"/>
      <c r="AO721" s="6"/>
      <c r="AP721" s="6"/>
      <c r="AQ721" s="6"/>
      <c r="AR721" s="6"/>
      <c r="AS721" s="6"/>
      <c r="AT721" s="6"/>
      <c r="AU721" s="6"/>
      <c r="AV721" s="6"/>
      <c r="AW721" s="6"/>
      <c r="AX721" s="6"/>
    </row>
    <row r="722" spans="1:50" ht="15.75" customHeight="1" x14ac:dyDescent="0.2">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c r="AL722" s="6"/>
      <c r="AM722" s="6"/>
      <c r="AN722" s="6"/>
      <c r="AO722" s="6"/>
      <c r="AP722" s="6"/>
      <c r="AQ722" s="6"/>
      <c r="AR722" s="6"/>
      <c r="AS722" s="6"/>
      <c r="AT722" s="6"/>
      <c r="AU722" s="6"/>
      <c r="AV722" s="6"/>
      <c r="AW722" s="6"/>
      <c r="AX722" s="6"/>
    </row>
    <row r="723" spans="1:50" ht="15.75" customHeight="1" x14ac:dyDescent="0.2">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c r="AL723" s="6"/>
      <c r="AM723" s="6"/>
      <c r="AN723" s="6"/>
      <c r="AO723" s="6"/>
      <c r="AP723" s="6"/>
      <c r="AQ723" s="6"/>
      <c r="AR723" s="6"/>
      <c r="AS723" s="6"/>
      <c r="AT723" s="6"/>
      <c r="AU723" s="6"/>
      <c r="AV723" s="6"/>
      <c r="AW723" s="6"/>
      <c r="AX723" s="6"/>
    </row>
    <row r="724" spans="1:50" ht="15.75" customHeight="1" x14ac:dyDescent="0.2">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c r="AL724" s="6"/>
      <c r="AM724" s="6"/>
      <c r="AN724" s="6"/>
      <c r="AO724" s="6"/>
      <c r="AP724" s="6"/>
      <c r="AQ724" s="6"/>
      <c r="AR724" s="6"/>
      <c r="AS724" s="6"/>
      <c r="AT724" s="6"/>
      <c r="AU724" s="6"/>
      <c r="AV724" s="6"/>
      <c r="AW724" s="6"/>
      <c r="AX724" s="6"/>
    </row>
    <row r="725" spans="1:50" ht="15.75" customHeight="1" x14ac:dyDescent="0.2">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c r="AL725" s="6"/>
      <c r="AM725" s="6"/>
      <c r="AN725" s="6"/>
      <c r="AO725" s="6"/>
      <c r="AP725" s="6"/>
      <c r="AQ725" s="6"/>
      <c r="AR725" s="6"/>
      <c r="AS725" s="6"/>
      <c r="AT725" s="6"/>
      <c r="AU725" s="6"/>
      <c r="AV725" s="6"/>
      <c r="AW725" s="6"/>
      <c r="AX725" s="6"/>
    </row>
    <row r="726" spans="1:50" ht="15.75" customHeight="1" x14ac:dyDescent="0.2">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c r="AL726" s="6"/>
      <c r="AM726" s="6"/>
      <c r="AN726" s="6"/>
      <c r="AO726" s="6"/>
      <c r="AP726" s="6"/>
      <c r="AQ726" s="6"/>
      <c r="AR726" s="6"/>
      <c r="AS726" s="6"/>
      <c r="AT726" s="6"/>
      <c r="AU726" s="6"/>
      <c r="AV726" s="6"/>
      <c r="AW726" s="6"/>
      <c r="AX726" s="6"/>
    </row>
    <row r="727" spans="1:50" ht="15.75" customHeight="1" x14ac:dyDescent="0.2">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c r="AL727" s="6"/>
      <c r="AM727" s="6"/>
      <c r="AN727" s="6"/>
      <c r="AO727" s="6"/>
      <c r="AP727" s="6"/>
      <c r="AQ727" s="6"/>
      <c r="AR727" s="6"/>
      <c r="AS727" s="6"/>
      <c r="AT727" s="6"/>
      <c r="AU727" s="6"/>
      <c r="AV727" s="6"/>
      <c r="AW727" s="6"/>
      <c r="AX727" s="6"/>
    </row>
    <row r="728" spans="1:50" ht="15.75" customHeight="1" x14ac:dyDescent="0.2">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c r="AL728" s="6"/>
      <c r="AM728" s="6"/>
      <c r="AN728" s="6"/>
      <c r="AO728" s="6"/>
      <c r="AP728" s="6"/>
      <c r="AQ728" s="6"/>
      <c r="AR728" s="6"/>
      <c r="AS728" s="6"/>
      <c r="AT728" s="6"/>
      <c r="AU728" s="6"/>
      <c r="AV728" s="6"/>
      <c r="AW728" s="6"/>
      <c r="AX728" s="6"/>
    </row>
    <row r="729" spans="1:50" ht="15.75" customHeight="1" x14ac:dyDescent="0.2">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c r="AL729" s="6"/>
      <c r="AM729" s="6"/>
      <c r="AN729" s="6"/>
      <c r="AO729" s="6"/>
      <c r="AP729" s="6"/>
      <c r="AQ729" s="6"/>
      <c r="AR729" s="6"/>
      <c r="AS729" s="6"/>
      <c r="AT729" s="6"/>
      <c r="AU729" s="6"/>
      <c r="AV729" s="6"/>
      <c r="AW729" s="6"/>
      <c r="AX729" s="6"/>
    </row>
    <row r="730" spans="1:50" ht="15.75" customHeight="1" x14ac:dyDescent="0.2">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c r="AL730" s="6"/>
      <c r="AM730" s="6"/>
      <c r="AN730" s="6"/>
      <c r="AO730" s="6"/>
      <c r="AP730" s="6"/>
      <c r="AQ730" s="6"/>
      <c r="AR730" s="6"/>
      <c r="AS730" s="6"/>
      <c r="AT730" s="6"/>
      <c r="AU730" s="6"/>
      <c r="AV730" s="6"/>
      <c r="AW730" s="6"/>
      <c r="AX730" s="6"/>
    </row>
    <row r="731" spans="1:50" ht="15.75" customHeight="1" x14ac:dyDescent="0.2">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c r="AL731" s="6"/>
      <c r="AM731" s="6"/>
      <c r="AN731" s="6"/>
      <c r="AO731" s="6"/>
      <c r="AP731" s="6"/>
      <c r="AQ731" s="6"/>
      <c r="AR731" s="6"/>
      <c r="AS731" s="6"/>
      <c r="AT731" s="6"/>
      <c r="AU731" s="6"/>
      <c r="AV731" s="6"/>
      <c r="AW731" s="6"/>
      <c r="AX731" s="6"/>
    </row>
    <row r="732" spans="1:50" ht="15.75" customHeight="1" x14ac:dyDescent="0.2">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c r="AL732" s="6"/>
      <c r="AM732" s="6"/>
      <c r="AN732" s="6"/>
      <c r="AO732" s="6"/>
      <c r="AP732" s="6"/>
      <c r="AQ732" s="6"/>
      <c r="AR732" s="6"/>
      <c r="AS732" s="6"/>
      <c r="AT732" s="6"/>
      <c r="AU732" s="6"/>
      <c r="AV732" s="6"/>
      <c r="AW732" s="6"/>
      <c r="AX732" s="6"/>
    </row>
    <row r="733" spans="1:50" ht="15.75" customHeight="1" x14ac:dyDescent="0.2">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c r="AL733" s="6"/>
      <c r="AM733" s="6"/>
      <c r="AN733" s="6"/>
      <c r="AO733" s="6"/>
      <c r="AP733" s="6"/>
      <c r="AQ733" s="6"/>
      <c r="AR733" s="6"/>
      <c r="AS733" s="6"/>
      <c r="AT733" s="6"/>
      <c r="AU733" s="6"/>
      <c r="AV733" s="6"/>
      <c r="AW733" s="6"/>
      <c r="AX733" s="6"/>
    </row>
    <row r="734" spans="1:50" ht="15.75" customHeight="1" x14ac:dyDescent="0.2">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c r="AL734" s="6"/>
      <c r="AM734" s="6"/>
      <c r="AN734" s="6"/>
      <c r="AO734" s="6"/>
      <c r="AP734" s="6"/>
      <c r="AQ734" s="6"/>
      <c r="AR734" s="6"/>
      <c r="AS734" s="6"/>
      <c r="AT734" s="6"/>
      <c r="AU734" s="6"/>
      <c r="AV734" s="6"/>
      <c r="AW734" s="6"/>
      <c r="AX734" s="6"/>
    </row>
    <row r="735" spans="1:50" ht="15.75" customHeight="1" x14ac:dyDescent="0.2">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c r="AL735" s="6"/>
      <c r="AM735" s="6"/>
      <c r="AN735" s="6"/>
      <c r="AO735" s="6"/>
      <c r="AP735" s="6"/>
      <c r="AQ735" s="6"/>
      <c r="AR735" s="6"/>
      <c r="AS735" s="6"/>
      <c r="AT735" s="6"/>
      <c r="AU735" s="6"/>
      <c r="AV735" s="6"/>
      <c r="AW735" s="6"/>
      <c r="AX735" s="6"/>
    </row>
    <row r="736" spans="1:50" ht="15.75" customHeight="1" x14ac:dyDescent="0.2">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c r="AL736" s="6"/>
      <c r="AM736" s="6"/>
      <c r="AN736" s="6"/>
      <c r="AO736" s="6"/>
      <c r="AP736" s="6"/>
      <c r="AQ736" s="6"/>
      <c r="AR736" s="6"/>
      <c r="AS736" s="6"/>
      <c r="AT736" s="6"/>
      <c r="AU736" s="6"/>
      <c r="AV736" s="6"/>
      <c r="AW736" s="6"/>
      <c r="AX736" s="6"/>
    </row>
    <row r="737" spans="1:50" ht="15.75" customHeight="1" x14ac:dyDescent="0.2">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c r="AL737" s="6"/>
      <c r="AM737" s="6"/>
      <c r="AN737" s="6"/>
      <c r="AO737" s="6"/>
      <c r="AP737" s="6"/>
      <c r="AQ737" s="6"/>
      <c r="AR737" s="6"/>
      <c r="AS737" s="6"/>
      <c r="AT737" s="6"/>
      <c r="AU737" s="6"/>
      <c r="AV737" s="6"/>
      <c r="AW737" s="6"/>
      <c r="AX737" s="6"/>
    </row>
    <row r="738" spans="1:50" ht="15.75" customHeight="1" x14ac:dyDescent="0.2">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c r="AL738" s="6"/>
      <c r="AM738" s="6"/>
      <c r="AN738" s="6"/>
      <c r="AO738" s="6"/>
      <c r="AP738" s="6"/>
      <c r="AQ738" s="6"/>
      <c r="AR738" s="6"/>
      <c r="AS738" s="6"/>
      <c r="AT738" s="6"/>
      <c r="AU738" s="6"/>
      <c r="AV738" s="6"/>
      <c r="AW738" s="6"/>
      <c r="AX738" s="6"/>
    </row>
    <row r="739" spans="1:50" ht="15.75" customHeight="1" x14ac:dyDescent="0.2">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c r="AL739" s="6"/>
      <c r="AM739" s="6"/>
      <c r="AN739" s="6"/>
      <c r="AO739" s="6"/>
      <c r="AP739" s="6"/>
      <c r="AQ739" s="6"/>
      <c r="AR739" s="6"/>
      <c r="AS739" s="6"/>
      <c r="AT739" s="6"/>
      <c r="AU739" s="6"/>
      <c r="AV739" s="6"/>
      <c r="AW739" s="6"/>
      <c r="AX739" s="6"/>
    </row>
    <row r="740" spans="1:50" ht="15.75" customHeight="1" x14ac:dyDescent="0.2">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c r="AL740" s="6"/>
      <c r="AM740" s="6"/>
      <c r="AN740" s="6"/>
      <c r="AO740" s="6"/>
      <c r="AP740" s="6"/>
      <c r="AQ740" s="6"/>
      <c r="AR740" s="6"/>
      <c r="AS740" s="6"/>
      <c r="AT740" s="6"/>
      <c r="AU740" s="6"/>
      <c r="AV740" s="6"/>
      <c r="AW740" s="6"/>
      <c r="AX740" s="6"/>
    </row>
    <row r="741" spans="1:50" ht="15.75" customHeight="1" x14ac:dyDescent="0.2">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c r="AL741" s="6"/>
      <c r="AM741" s="6"/>
      <c r="AN741" s="6"/>
      <c r="AO741" s="6"/>
      <c r="AP741" s="6"/>
      <c r="AQ741" s="6"/>
      <c r="AR741" s="6"/>
      <c r="AS741" s="6"/>
      <c r="AT741" s="6"/>
      <c r="AU741" s="6"/>
      <c r="AV741" s="6"/>
      <c r="AW741" s="6"/>
      <c r="AX741" s="6"/>
    </row>
    <row r="742" spans="1:50" ht="15.75" customHeight="1" x14ac:dyDescent="0.2">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c r="AL742" s="6"/>
      <c r="AM742" s="6"/>
      <c r="AN742" s="6"/>
      <c r="AO742" s="6"/>
      <c r="AP742" s="6"/>
      <c r="AQ742" s="6"/>
      <c r="AR742" s="6"/>
      <c r="AS742" s="6"/>
      <c r="AT742" s="6"/>
      <c r="AU742" s="6"/>
      <c r="AV742" s="6"/>
      <c r="AW742" s="6"/>
      <c r="AX742" s="6"/>
    </row>
    <row r="743" spans="1:50" ht="15.75" customHeight="1" x14ac:dyDescent="0.2">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c r="AL743" s="6"/>
      <c r="AM743" s="6"/>
      <c r="AN743" s="6"/>
      <c r="AO743" s="6"/>
      <c r="AP743" s="6"/>
      <c r="AQ743" s="6"/>
      <c r="AR743" s="6"/>
      <c r="AS743" s="6"/>
      <c r="AT743" s="6"/>
      <c r="AU743" s="6"/>
      <c r="AV743" s="6"/>
      <c r="AW743" s="6"/>
      <c r="AX743" s="6"/>
    </row>
    <row r="744" spans="1:50" ht="15.75" customHeight="1" x14ac:dyDescent="0.2">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c r="AL744" s="6"/>
      <c r="AM744" s="6"/>
      <c r="AN744" s="6"/>
      <c r="AO744" s="6"/>
      <c r="AP744" s="6"/>
      <c r="AQ744" s="6"/>
      <c r="AR744" s="6"/>
      <c r="AS744" s="6"/>
      <c r="AT744" s="6"/>
      <c r="AU744" s="6"/>
      <c r="AV744" s="6"/>
      <c r="AW744" s="6"/>
      <c r="AX744" s="6"/>
    </row>
    <row r="745" spans="1:50" ht="15.75" customHeight="1" x14ac:dyDescent="0.2">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c r="AL745" s="6"/>
      <c r="AM745" s="6"/>
      <c r="AN745" s="6"/>
      <c r="AO745" s="6"/>
      <c r="AP745" s="6"/>
      <c r="AQ745" s="6"/>
      <c r="AR745" s="6"/>
      <c r="AS745" s="6"/>
      <c r="AT745" s="6"/>
      <c r="AU745" s="6"/>
      <c r="AV745" s="6"/>
      <c r="AW745" s="6"/>
      <c r="AX745" s="6"/>
    </row>
    <row r="746" spans="1:50" ht="15.75" customHeight="1" x14ac:dyDescent="0.2">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c r="AL746" s="6"/>
      <c r="AM746" s="6"/>
      <c r="AN746" s="6"/>
      <c r="AO746" s="6"/>
      <c r="AP746" s="6"/>
      <c r="AQ746" s="6"/>
      <c r="AR746" s="6"/>
      <c r="AS746" s="6"/>
      <c r="AT746" s="6"/>
      <c r="AU746" s="6"/>
      <c r="AV746" s="6"/>
      <c r="AW746" s="6"/>
      <c r="AX746" s="6"/>
    </row>
    <row r="747" spans="1:50" ht="15.75" customHeight="1" x14ac:dyDescent="0.2">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c r="AL747" s="6"/>
      <c r="AM747" s="6"/>
      <c r="AN747" s="6"/>
      <c r="AO747" s="6"/>
      <c r="AP747" s="6"/>
      <c r="AQ747" s="6"/>
      <c r="AR747" s="6"/>
      <c r="AS747" s="6"/>
      <c r="AT747" s="6"/>
      <c r="AU747" s="6"/>
      <c r="AV747" s="6"/>
      <c r="AW747" s="6"/>
      <c r="AX747" s="6"/>
    </row>
    <row r="748" spans="1:50" ht="15.75" customHeight="1" x14ac:dyDescent="0.2">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c r="AL748" s="6"/>
      <c r="AM748" s="6"/>
      <c r="AN748" s="6"/>
      <c r="AO748" s="6"/>
      <c r="AP748" s="6"/>
      <c r="AQ748" s="6"/>
      <c r="AR748" s="6"/>
      <c r="AS748" s="6"/>
      <c r="AT748" s="6"/>
      <c r="AU748" s="6"/>
      <c r="AV748" s="6"/>
      <c r="AW748" s="6"/>
      <c r="AX748" s="6"/>
    </row>
    <row r="749" spans="1:50" ht="15.75" customHeight="1" x14ac:dyDescent="0.2">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c r="AL749" s="6"/>
      <c r="AM749" s="6"/>
      <c r="AN749" s="6"/>
      <c r="AO749" s="6"/>
      <c r="AP749" s="6"/>
      <c r="AQ749" s="6"/>
      <c r="AR749" s="6"/>
      <c r="AS749" s="6"/>
      <c r="AT749" s="6"/>
      <c r="AU749" s="6"/>
      <c r="AV749" s="6"/>
      <c r="AW749" s="6"/>
      <c r="AX749" s="6"/>
    </row>
    <row r="750" spans="1:50" ht="15.75" customHeight="1" x14ac:dyDescent="0.2">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c r="AL750" s="6"/>
      <c r="AM750" s="6"/>
      <c r="AN750" s="6"/>
      <c r="AO750" s="6"/>
      <c r="AP750" s="6"/>
      <c r="AQ750" s="6"/>
      <c r="AR750" s="6"/>
      <c r="AS750" s="6"/>
      <c r="AT750" s="6"/>
      <c r="AU750" s="6"/>
      <c r="AV750" s="6"/>
      <c r="AW750" s="6"/>
      <c r="AX750" s="6"/>
    </row>
    <row r="751" spans="1:50" ht="15.75" customHeight="1" x14ac:dyDescent="0.2">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c r="AL751" s="6"/>
      <c r="AM751" s="6"/>
      <c r="AN751" s="6"/>
      <c r="AO751" s="6"/>
      <c r="AP751" s="6"/>
      <c r="AQ751" s="6"/>
      <c r="AR751" s="6"/>
      <c r="AS751" s="6"/>
      <c r="AT751" s="6"/>
      <c r="AU751" s="6"/>
      <c r="AV751" s="6"/>
      <c r="AW751" s="6"/>
      <c r="AX751" s="6"/>
    </row>
    <row r="752" spans="1:50" ht="15.75" customHeight="1" x14ac:dyDescent="0.2">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c r="AL752" s="6"/>
      <c r="AM752" s="6"/>
      <c r="AN752" s="6"/>
      <c r="AO752" s="6"/>
      <c r="AP752" s="6"/>
      <c r="AQ752" s="6"/>
      <c r="AR752" s="6"/>
      <c r="AS752" s="6"/>
      <c r="AT752" s="6"/>
      <c r="AU752" s="6"/>
      <c r="AV752" s="6"/>
      <c r="AW752" s="6"/>
      <c r="AX752" s="6"/>
    </row>
    <row r="753" spans="1:50" ht="15.75" customHeight="1" x14ac:dyDescent="0.2">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c r="AL753" s="6"/>
      <c r="AM753" s="6"/>
      <c r="AN753" s="6"/>
      <c r="AO753" s="6"/>
      <c r="AP753" s="6"/>
      <c r="AQ753" s="6"/>
      <c r="AR753" s="6"/>
      <c r="AS753" s="6"/>
      <c r="AT753" s="6"/>
      <c r="AU753" s="6"/>
      <c r="AV753" s="6"/>
      <c r="AW753" s="6"/>
      <c r="AX753" s="6"/>
    </row>
    <row r="754" spans="1:50" ht="15.75" customHeight="1" x14ac:dyDescent="0.2">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c r="AL754" s="6"/>
      <c r="AM754" s="6"/>
      <c r="AN754" s="6"/>
      <c r="AO754" s="6"/>
      <c r="AP754" s="6"/>
      <c r="AQ754" s="6"/>
      <c r="AR754" s="6"/>
      <c r="AS754" s="6"/>
      <c r="AT754" s="6"/>
      <c r="AU754" s="6"/>
      <c r="AV754" s="6"/>
      <c r="AW754" s="6"/>
      <c r="AX754" s="6"/>
    </row>
    <row r="755" spans="1:50" ht="15.75" customHeight="1" x14ac:dyDescent="0.2">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c r="AL755" s="6"/>
      <c r="AM755" s="6"/>
      <c r="AN755" s="6"/>
      <c r="AO755" s="6"/>
      <c r="AP755" s="6"/>
      <c r="AQ755" s="6"/>
      <c r="AR755" s="6"/>
      <c r="AS755" s="6"/>
      <c r="AT755" s="6"/>
      <c r="AU755" s="6"/>
      <c r="AV755" s="6"/>
      <c r="AW755" s="6"/>
      <c r="AX755" s="6"/>
    </row>
    <row r="756" spans="1:50" ht="15.75" customHeight="1" x14ac:dyDescent="0.2">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c r="AK756" s="6"/>
      <c r="AL756" s="6"/>
      <c r="AM756" s="6"/>
      <c r="AN756" s="6"/>
      <c r="AO756" s="6"/>
      <c r="AP756" s="6"/>
      <c r="AQ756" s="6"/>
      <c r="AR756" s="6"/>
      <c r="AS756" s="6"/>
      <c r="AT756" s="6"/>
      <c r="AU756" s="6"/>
      <c r="AV756" s="6"/>
      <c r="AW756" s="6"/>
      <c r="AX756" s="6"/>
    </row>
    <row r="757" spans="1:50" ht="15.75" customHeight="1" x14ac:dyDescent="0.2">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c r="AK757" s="6"/>
      <c r="AL757" s="6"/>
      <c r="AM757" s="6"/>
      <c r="AN757" s="6"/>
      <c r="AO757" s="6"/>
      <c r="AP757" s="6"/>
      <c r="AQ757" s="6"/>
      <c r="AR757" s="6"/>
      <c r="AS757" s="6"/>
      <c r="AT757" s="6"/>
      <c r="AU757" s="6"/>
      <c r="AV757" s="6"/>
      <c r="AW757" s="6"/>
      <c r="AX757" s="6"/>
    </row>
    <row r="758" spans="1:50" ht="15.75" customHeight="1" x14ac:dyDescent="0.2">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c r="AL758" s="6"/>
      <c r="AM758" s="6"/>
      <c r="AN758" s="6"/>
      <c r="AO758" s="6"/>
      <c r="AP758" s="6"/>
      <c r="AQ758" s="6"/>
      <c r="AR758" s="6"/>
      <c r="AS758" s="6"/>
      <c r="AT758" s="6"/>
      <c r="AU758" s="6"/>
      <c r="AV758" s="6"/>
      <c r="AW758" s="6"/>
      <c r="AX758" s="6"/>
    </row>
    <row r="759" spans="1:50" ht="15.75" customHeight="1" x14ac:dyDescent="0.2">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c r="AK759" s="6"/>
      <c r="AL759" s="6"/>
      <c r="AM759" s="6"/>
      <c r="AN759" s="6"/>
      <c r="AO759" s="6"/>
      <c r="AP759" s="6"/>
      <c r="AQ759" s="6"/>
      <c r="AR759" s="6"/>
      <c r="AS759" s="6"/>
      <c r="AT759" s="6"/>
      <c r="AU759" s="6"/>
      <c r="AV759" s="6"/>
      <c r="AW759" s="6"/>
      <c r="AX759" s="6"/>
    </row>
    <row r="760" spans="1:50" ht="15.75" customHeight="1" x14ac:dyDescent="0.2">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c r="AK760" s="6"/>
      <c r="AL760" s="6"/>
      <c r="AM760" s="6"/>
      <c r="AN760" s="6"/>
      <c r="AO760" s="6"/>
      <c r="AP760" s="6"/>
      <c r="AQ760" s="6"/>
      <c r="AR760" s="6"/>
      <c r="AS760" s="6"/>
      <c r="AT760" s="6"/>
      <c r="AU760" s="6"/>
      <c r="AV760" s="6"/>
      <c r="AW760" s="6"/>
      <c r="AX760" s="6"/>
    </row>
    <row r="761" spans="1:50" ht="15.75" customHeight="1" x14ac:dyDescent="0.2">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c r="AK761" s="6"/>
      <c r="AL761" s="6"/>
      <c r="AM761" s="6"/>
      <c r="AN761" s="6"/>
      <c r="AO761" s="6"/>
      <c r="AP761" s="6"/>
      <c r="AQ761" s="6"/>
      <c r="AR761" s="6"/>
      <c r="AS761" s="6"/>
      <c r="AT761" s="6"/>
      <c r="AU761" s="6"/>
      <c r="AV761" s="6"/>
      <c r="AW761" s="6"/>
      <c r="AX761" s="6"/>
    </row>
    <row r="762" spans="1:50" ht="15.75" customHeight="1" x14ac:dyDescent="0.2">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c r="AK762" s="6"/>
      <c r="AL762" s="6"/>
      <c r="AM762" s="6"/>
      <c r="AN762" s="6"/>
      <c r="AO762" s="6"/>
      <c r="AP762" s="6"/>
      <c r="AQ762" s="6"/>
      <c r="AR762" s="6"/>
      <c r="AS762" s="6"/>
      <c r="AT762" s="6"/>
      <c r="AU762" s="6"/>
      <c r="AV762" s="6"/>
      <c r="AW762" s="6"/>
      <c r="AX762" s="6"/>
    </row>
    <row r="763" spans="1:50" ht="15.75" customHeight="1" x14ac:dyDescent="0.2">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c r="AK763" s="6"/>
      <c r="AL763" s="6"/>
      <c r="AM763" s="6"/>
      <c r="AN763" s="6"/>
      <c r="AO763" s="6"/>
      <c r="AP763" s="6"/>
      <c r="AQ763" s="6"/>
      <c r="AR763" s="6"/>
      <c r="AS763" s="6"/>
      <c r="AT763" s="6"/>
      <c r="AU763" s="6"/>
      <c r="AV763" s="6"/>
      <c r="AW763" s="6"/>
      <c r="AX763" s="6"/>
    </row>
    <row r="764" spans="1:50" ht="15.75" customHeight="1" x14ac:dyDescent="0.2">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c r="AK764" s="6"/>
      <c r="AL764" s="6"/>
      <c r="AM764" s="6"/>
      <c r="AN764" s="6"/>
      <c r="AO764" s="6"/>
      <c r="AP764" s="6"/>
      <c r="AQ764" s="6"/>
      <c r="AR764" s="6"/>
      <c r="AS764" s="6"/>
      <c r="AT764" s="6"/>
      <c r="AU764" s="6"/>
      <c r="AV764" s="6"/>
      <c r="AW764" s="6"/>
      <c r="AX764" s="6"/>
    </row>
    <row r="765" spans="1:50" ht="15.75" customHeight="1" x14ac:dyDescent="0.2">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c r="AK765" s="6"/>
      <c r="AL765" s="6"/>
      <c r="AM765" s="6"/>
      <c r="AN765" s="6"/>
      <c r="AO765" s="6"/>
      <c r="AP765" s="6"/>
      <c r="AQ765" s="6"/>
      <c r="AR765" s="6"/>
      <c r="AS765" s="6"/>
      <c r="AT765" s="6"/>
      <c r="AU765" s="6"/>
      <c r="AV765" s="6"/>
      <c r="AW765" s="6"/>
      <c r="AX765" s="6"/>
    </row>
    <row r="766" spans="1:50" ht="15.75" customHeight="1" x14ac:dyDescent="0.2">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c r="AK766" s="6"/>
      <c r="AL766" s="6"/>
      <c r="AM766" s="6"/>
      <c r="AN766" s="6"/>
      <c r="AO766" s="6"/>
      <c r="AP766" s="6"/>
      <c r="AQ766" s="6"/>
      <c r="AR766" s="6"/>
      <c r="AS766" s="6"/>
      <c r="AT766" s="6"/>
      <c r="AU766" s="6"/>
      <c r="AV766" s="6"/>
      <c r="AW766" s="6"/>
      <c r="AX766" s="6"/>
    </row>
    <row r="767" spans="1:50" ht="15.75" customHeight="1" x14ac:dyDescent="0.2">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c r="AK767" s="6"/>
      <c r="AL767" s="6"/>
      <c r="AM767" s="6"/>
      <c r="AN767" s="6"/>
      <c r="AO767" s="6"/>
      <c r="AP767" s="6"/>
      <c r="AQ767" s="6"/>
      <c r="AR767" s="6"/>
      <c r="AS767" s="6"/>
      <c r="AT767" s="6"/>
      <c r="AU767" s="6"/>
      <c r="AV767" s="6"/>
      <c r="AW767" s="6"/>
      <c r="AX767" s="6"/>
    </row>
    <row r="768" spans="1:50" ht="15.75" customHeight="1" x14ac:dyDescent="0.2">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c r="AK768" s="6"/>
      <c r="AL768" s="6"/>
      <c r="AM768" s="6"/>
      <c r="AN768" s="6"/>
      <c r="AO768" s="6"/>
      <c r="AP768" s="6"/>
      <c r="AQ768" s="6"/>
      <c r="AR768" s="6"/>
      <c r="AS768" s="6"/>
      <c r="AT768" s="6"/>
      <c r="AU768" s="6"/>
      <c r="AV768" s="6"/>
      <c r="AW768" s="6"/>
      <c r="AX768" s="6"/>
    </row>
    <row r="769" spans="1:50" ht="15.75" customHeight="1" x14ac:dyDescent="0.2">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c r="AK769" s="6"/>
      <c r="AL769" s="6"/>
      <c r="AM769" s="6"/>
      <c r="AN769" s="6"/>
      <c r="AO769" s="6"/>
      <c r="AP769" s="6"/>
      <c r="AQ769" s="6"/>
      <c r="AR769" s="6"/>
      <c r="AS769" s="6"/>
      <c r="AT769" s="6"/>
      <c r="AU769" s="6"/>
      <c r="AV769" s="6"/>
      <c r="AW769" s="6"/>
      <c r="AX769" s="6"/>
    </row>
    <row r="770" spans="1:50" ht="15.75" customHeight="1" x14ac:dyDescent="0.2">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c r="AK770" s="6"/>
      <c r="AL770" s="6"/>
      <c r="AM770" s="6"/>
      <c r="AN770" s="6"/>
      <c r="AO770" s="6"/>
      <c r="AP770" s="6"/>
      <c r="AQ770" s="6"/>
      <c r="AR770" s="6"/>
      <c r="AS770" s="6"/>
      <c r="AT770" s="6"/>
      <c r="AU770" s="6"/>
      <c r="AV770" s="6"/>
      <c r="AW770" s="6"/>
      <c r="AX770" s="6"/>
    </row>
    <row r="771" spans="1:50" ht="15.75" customHeight="1" x14ac:dyDescent="0.2">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c r="AK771" s="6"/>
      <c r="AL771" s="6"/>
      <c r="AM771" s="6"/>
      <c r="AN771" s="6"/>
      <c r="AO771" s="6"/>
      <c r="AP771" s="6"/>
      <c r="AQ771" s="6"/>
      <c r="AR771" s="6"/>
      <c r="AS771" s="6"/>
      <c r="AT771" s="6"/>
      <c r="AU771" s="6"/>
      <c r="AV771" s="6"/>
      <c r="AW771" s="6"/>
      <c r="AX771" s="6"/>
    </row>
    <row r="772" spans="1:50" ht="15.75" customHeight="1" x14ac:dyDescent="0.2">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c r="AK772" s="6"/>
      <c r="AL772" s="6"/>
      <c r="AM772" s="6"/>
      <c r="AN772" s="6"/>
      <c r="AO772" s="6"/>
      <c r="AP772" s="6"/>
      <c r="AQ772" s="6"/>
      <c r="AR772" s="6"/>
      <c r="AS772" s="6"/>
      <c r="AT772" s="6"/>
      <c r="AU772" s="6"/>
      <c r="AV772" s="6"/>
      <c r="AW772" s="6"/>
      <c r="AX772" s="6"/>
    </row>
    <row r="773" spans="1:50" ht="15.75" customHeight="1" x14ac:dyDescent="0.2">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c r="AK773" s="6"/>
      <c r="AL773" s="6"/>
      <c r="AM773" s="6"/>
      <c r="AN773" s="6"/>
      <c r="AO773" s="6"/>
      <c r="AP773" s="6"/>
      <c r="AQ773" s="6"/>
      <c r="AR773" s="6"/>
      <c r="AS773" s="6"/>
      <c r="AT773" s="6"/>
      <c r="AU773" s="6"/>
      <c r="AV773" s="6"/>
      <c r="AW773" s="6"/>
      <c r="AX773" s="6"/>
    </row>
    <row r="774" spans="1:50" ht="15.75" customHeight="1" x14ac:dyDescent="0.2">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c r="AK774" s="6"/>
      <c r="AL774" s="6"/>
      <c r="AM774" s="6"/>
      <c r="AN774" s="6"/>
      <c r="AO774" s="6"/>
      <c r="AP774" s="6"/>
      <c r="AQ774" s="6"/>
      <c r="AR774" s="6"/>
      <c r="AS774" s="6"/>
      <c r="AT774" s="6"/>
      <c r="AU774" s="6"/>
      <c r="AV774" s="6"/>
      <c r="AW774" s="6"/>
      <c r="AX774" s="6"/>
    </row>
    <row r="775" spans="1:50" ht="15.75" customHeight="1" x14ac:dyDescent="0.2">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c r="AL775" s="6"/>
      <c r="AM775" s="6"/>
      <c r="AN775" s="6"/>
      <c r="AO775" s="6"/>
      <c r="AP775" s="6"/>
      <c r="AQ775" s="6"/>
      <c r="AR775" s="6"/>
      <c r="AS775" s="6"/>
      <c r="AT775" s="6"/>
      <c r="AU775" s="6"/>
      <c r="AV775" s="6"/>
      <c r="AW775" s="6"/>
      <c r="AX775" s="6"/>
    </row>
    <row r="776" spans="1:50" ht="15.75" customHeight="1" x14ac:dyDescent="0.2">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c r="AK776" s="6"/>
      <c r="AL776" s="6"/>
      <c r="AM776" s="6"/>
      <c r="AN776" s="6"/>
      <c r="AO776" s="6"/>
      <c r="AP776" s="6"/>
      <c r="AQ776" s="6"/>
      <c r="AR776" s="6"/>
      <c r="AS776" s="6"/>
      <c r="AT776" s="6"/>
      <c r="AU776" s="6"/>
      <c r="AV776" s="6"/>
      <c r="AW776" s="6"/>
      <c r="AX776" s="6"/>
    </row>
    <row r="777" spans="1:50" ht="15.75" customHeight="1" x14ac:dyDescent="0.2">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c r="AK777" s="6"/>
      <c r="AL777" s="6"/>
      <c r="AM777" s="6"/>
      <c r="AN777" s="6"/>
      <c r="AO777" s="6"/>
      <c r="AP777" s="6"/>
      <c r="AQ777" s="6"/>
      <c r="AR777" s="6"/>
      <c r="AS777" s="6"/>
      <c r="AT777" s="6"/>
      <c r="AU777" s="6"/>
      <c r="AV777" s="6"/>
      <c r="AW777" s="6"/>
      <c r="AX777" s="6"/>
    </row>
    <row r="778" spans="1:50" ht="15.75" customHeight="1" x14ac:dyDescent="0.2">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c r="AK778" s="6"/>
      <c r="AL778" s="6"/>
      <c r="AM778" s="6"/>
      <c r="AN778" s="6"/>
      <c r="AO778" s="6"/>
      <c r="AP778" s="6"/>
      <c r="AQ778" s="6"/>
      <c r="AR778" s="6"/>
      <c r="AS778" s="6"/>
      <c r="AT778" s="6"/>
      <c r="AU778" s="6"/>
      <c r="AV778" s="6"/>
      <c r="AW778" s="6"/>
      <c r="AX778" s="6"/>
    </row>
    <row r="779" spans="1:50" ht="15.75" customHeight="1" x14ac:dyDescent="0.2">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c r="AK779" s="6"/>
      <c r="AL779" s="6"/>
      <c r="AM779" s="6"/>
      <c r="AN779" s="6"/>
      <c r="AO779" s="6"/>
      <c r="AP779" s="6"/>
      <c r="AQ779" s="6"/>
      <c r="AR779" s="6"/>
      <c r="AS779" s="6"/>
      <c r="AT779" s="6"/>
      <c r="AU779" s="6"/>
      <c r="AV779" s="6"/>
      <c r="AW779" s="6"/>
      <c r="AX779" s="6"/>
    </row>
    <row r="780" spans="1:50" ht="15.75" customHeight="1" x14ac:dyDescent="0.2">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c r="AK780" s="6"/>
      <c r="AL780" s="6"/>
      <c r="AM780" s="6"/>
      <c r="AN780" s="6"/>
      <c r="AO780" s="6"/>
      <c r="AP780" s="6"/>
      <c r="AQ780" s="6"/>
      <c r="AR780" s="6"/>
      <c r="AS780" s="6"/>
      <c r="AT780" s="6"/>
      <c r="AU780" s="6"/>
      <c r="AV780" s="6"/>
      <c r="AW780" s="6"/>
      <c r="AX780" s="6"/>
    </row>
    <row r="781" spans="1:50" ht="15.75" customHeight="1" x14ac:dyDescent="0.2">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c r="AK781" s="6"/>
      <c r="AL781" s="6"/>
      <c r="AM781" s="6"/>
      <c r="AN781" s="6"/>
      <c r="AO781" s="6"/>
      <c r="AP781" s="6"/>
      <c r="AQ781" s="6"/>
      <c r="AR781" s="6"/>
      <c r="AS781" s="6"/>
      <c r="AT781" s="6"/>
      <c r="AU781" s="6"/>
      <c r="AV781" s="6"/>
      <c r="AW781" s="6"/>
      <c r="AX781" s="6"/>
    </row>
    <row r="782" spans="1:50" ht="15.75" customHeight="1" x14ac:dyDescent="0.2">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c r="AK782" s="6"/>
      <c r="AL782" s="6"/>
      <c r="AM782" s="6"/>
      <c r="AN782" s="6"/>
      <c r="AO782" s="6"/>
      <c r="AP782" s="6"/>
      <c r="AQ782" s="6"/>
      <c r="AR782" s="6"/>
      <c r="AS782" s="6"/>
      <c r="AT782" s="6"/>
      <c r="AU782" s="6"/>
      <c r="AV782" s="6"/>
      <c r="AW782" s="6"/>
      <c r="AX782" s="6"/>
    </row>
    <row r="783" spans="1:50" ht="15.75" customHeight="1" x14ac:dyDescent="0.2">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c r="AK783" s="6"/>
      <c r="AL783" s="6"/>
      <c r="AM783" s="6"/>
      <c r="AN783" s="6"/>
      <c r="AO783" s="6"/>
      <c r="AP783" s="6"/>
      <c r="AQ783" s="6"/>
      <c r="AR783" s="6"/>
      <c r="AS783" s="6"/>
      <c r="AT783" s="6"/>
      <c r="AU783" s="6"/>
      <c r="AV783" s="6"/>
      <c r="AW783" s="6"/>
      <c r="AX783" s="6"/>
    </row>
    <row r="784" spans="1:50" ht="15.75" customHeight="1" x14ac:dyDescent="0.2">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c r="AK784" s="6"/>
      <c r="AL784" s="6"/>
      <c r="AM784" s="6"/>
      <c r="AN784" s="6"/>
      <c r="AO784" s="6"/>
      <c r="AP784" s="6"/>
      <c r="AQ784" s="6"/>
      <c r="AR784" s="6"/>
      <c r="AS784" s="6"/>
      <c r="AT784" s="6"/>
      <c r="AU784" s="6"/>
      <c r="AV784" s="6"/>
      <c r="AW784" s="6"/>
      <c r="AX784" s="6"/>
    </row>
    <row r="785" spans="1:50" ht="15.75" customHeight="1" x14ac:dyDescent="0.2">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c r="AK785" s="6"/>
      <c r="AL785" s="6"/>
      <c r="AM785" s="6"/>
      <c r="AN785" s="6"/>
      <c r="AO785" s="6"/>
      <c r="AP785" s="6"/>
      <c r="AQ785" s="6"/>
      <c r="AR785" s="6"/>
      <c r="AS785" s="6"/>
      <c r="AT785" s="6"/>
      <c r="AU785" s="6"/>
      <c r="AV785" s="6"/>
      <c r="AW785" s="6"/>
      <c r="AX785" s="6"/>
    </row>
    <row r="786" spans="1:50" ht="15.75" customHeight="1" x14ac:dyDescent="0.2">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c r="AK786" s="6"/>
      <c r="AL786" s="6"/>
      <c r="AM786" s="6"/>
      <c r="AN786" s="6"/>
      <c r="AO786" s="6"/>
      <c r="AP786" s="6"/>
      <c r="AQ786" s="6"/>
      <c r="AR786" s="6"/>
      <c r="AS786" s="6"/>
      <c r="AT786" s="6"/>
      <c r="AU786" s="6"/>
      <c r="AV786" s="6"/>
      <c r="AW786" s="6"/>
      <c r="AX786" s="6"/>
    </row>
    <row r="787" spans="1:50" ht="15.75" customHeight="1" x14ac:dyDescent="0.2">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c r="AK787" s="6"/>
      <c r="AL787" s="6"/>
      <c r="AM787" s="6"/>
      <c r="AN787" s="6"/>
      <c r="AO787" s="6"/>
      <c r="AP787" s="6"/>
      <c r="AQ787" s="6"/>
      <c r="AR787" s="6"/>
      <c r="AS787" s="6"/>
      <c r="AT787" s="6"/>
      <c r="AU787" s="6"/>
      <c r="AV787" s="6"/>
      <c r="AW787" s="6"/>
      <c r="AX787" s="6"/>
    </row>
    <row r="788" spans="1:50" ht="15.75" customHeight="1" x14ac:dyDescent="0.2">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c r="AK788" s="6"/>
      <c r="AL788" s="6"/>
      <c r="AM788" s="6"/>
      <c r="AN788" s="6"/>
      <c r="AO788" s="6"/>
      <c r="AP788" s="6"/>
      <c r="AQ788" s="6"/>
      <c r="AR788" s="6"/>
      <c r="AS788" s="6"/>
      <c r="AT788" s="6"/>
      <c r="AU788" s="6"/>
      <c r="AV788" s="6"/>
      <c r="AW788" s="6"/>
      <c r="AX788" s="6"/>
    </row>
    <row r="789" spans="1:50" ht="15.75" customHeight="1" x14ac:dyDescent="0.2">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c r="AK789" s="6"/>
      <c r="AL789" s="6"/>
      <c r="AM789" s="6"/>
      <c r="AN789" s="6"/>
      <c r="AO789" s="6"/>
      <c r="AP789" s="6"/>
      <c r="AQ789" s="6"/>
      <c r="AR789" s="6"/>
      <c r="AS789" s="6"/>
      <c r="AT789" s="6"/>
      <c r="AU789" s="6"/>
      <c r="AV789" s="6"/>
      <c r="AW789" s="6"/>
      <c r="AX789" s="6"/>
    </row>
    <row r="790" spans="1:50" ht="15.75" customHeight="1" x14ac:dyDescent="0.2">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c r="AK790" s="6"/>
      <c r="AL790" s="6"/>
      <c r="AM790" s="6"/>
      <c r="AN790" s="6"/>
      <c r="AO790" s="6"/>
      <c r="AP790" s="6"/>
      <c r="AQ790" s="6"/>
      <c r="AR790" s="6"/>
      <c r="AS790" s="6"/>
      <c r="AT790" s="6"/>
      <c r="AU790" s="6"/>
      <c r="AV790" s="6"/>
      <c r="AW790" s="6"/>
      <c r="AX790" s="6"/>
    </row>
    <row r="791" spans="1:50" ht="15.75" customHeight="1" x14ac:dyDescent="0.2">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c r="AK791" s="6"/>
      <c r="AL791" s="6"/>
      <c r="AM791" s="6"/>
      <c r="AN791" s="6"/>
      <c r="AO791" s="6"/>
      <c r="AP791" s="6"/>
      <c r="AQ791" s="6"/>
      <c r="AR791" s="6"/>
      <c r="AS791" s="6"/>
      <c r="AT791" s="6"/>
      <c r="AU791" s="6"/>
      <c r="AV791" s="6"/>
      <c r="AW791" s="6"/>
      <c r="AX791" s="6"/>
    </row>
    <row r="792" spans="1:50" ht="15.75" customHeight="1" x14ac:dyDescent="0.2">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c r="AK792" s="6"/>
      <c r="AL792" s="6"/>
      <c r="AM792" s="6"/>
      <c r="AN792" s="6"/>
      <c r="AO792" s="6"/>
      <c r="AP792" s="6"/>
      <c r="AQ792" s="6"/>
      <c r="AR792" s="6"/>
      <c r="AS792" s="6"/>
      <c r="AT792" s="6"/>
      <c r="AU792" s="6"/>
      <c r="AV792" s="6"/>
      <c r="AW792" s="6"/>
      <c r="AX792" s="6"/>
    </row>
    <row r="793" spans="1:50" ht="15.75" customHeight="1" x14ac:dyDescent="0.2">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c r="AK793" s="6"/>
      <c r="AL793" s="6"/>
      <c r="AM793" s="6"/>
      <c r="AN793" s="6"/>
      <c r="AO793" s="6"/>
      <c r="AP793" s="6"/>
      <c r="AQ793" s="6"/>
      <c r="AR793" s="6"/>
      <c r="AS793" s="6"/>
      <c r="AT793" s="6"/>
      <c r="AU793" s="6"/>
      <c r="AV793" s="6"/>
      <c r="AW793" s="6"/>
      <c r="AX793" s="6"/>
    </row>
    <row r="794" spans="1:50" ht="15.75" customHeight="1" x14ac:dyDescent="0.2">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c r="AK794" s="6"/>
      <c r="AL794" s="6"/>
      <c r="AM794" s="6"/>
      <c r="AN794" s="6"/>
      <c r="AO794" s="6"/>
      <c r="AP794" s="6"/>
      <c r="AQ794" s="6"/>
      <c r="AR794" s="6"/>
      <c r="AS794" s="6"/>
      <c r="AT794" s="6"/>
      <c r="AU794" s="6"/>
      <c r="AV794" s="6"/>
      <c r="AW794" s="6"/>
      <c r="AX794" s="6"/>
    </row>
    <row r="795" spans="1:50" ht="15.75" customHeight="1" x14ac:dyDescent="0.2">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c r="AK795" s="6"/>
      <c r="AL795" s="6"/>
      <c r="AM795" s="6"/>
      <c r="AN795" s="6"/>
      <c r="AO795" s="6"/>
      <c r="AP795" s="6"/>
      <c r="AQ795" s="6"/>
      <c r="AR795" s="6"/>
      <c r="AS795" s="6"/>
      <c r="AT795" s="6"/>
      <c r="AU795" s="6"/>
      <c r="AV795" s="6"/>
      <c r="AW795" s="6"/>
      <c r="AX795" s="6"/>
    </row>
    <row r="796" spans="1:50" ht="15.75" customHeight="1" x14ac:dyDescent="0.2">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c r="AK796" s="6"/>
      <c r="AL796" s="6"/>
      <c r="AM796" s="6"/>
      <c r="AN796" s="6"/>
      <c r="AO796" s="6"/>
      <c r="AP796" s="6"/>
      <c r="AQ796" s="6"/>
      <c r="AR796" s="6"/>
      <c r="AS796" s="6"/>
      <c r="AT796" s="6"/>
      <c r="AU796" s="6"/>
      <c r="AV796" s="6"/>
      <c r="AW796" s="6"/>
      <c r="AX796" s="6"/>
    </row>
    <row r="797" spans="1:50" ht="15.75" customHeight="1" x14ac:dyDescent="0.2">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c r="AK797" s="6"/>
      <c r="AL797" s="6"/>
      <c r="AM797" s="6"/>
      <c r="AN797" s="6"/>
      <c r="AO797" s="6"/>
      <c r="AP797" s="6"/>
      <c r="AQ797" s="6"/>
      <c r="AR797" s="6"/>
      <c r="AS797" s="6"/>
      <c r="AT797" s="6"/>
      <c r="AU797" s="6"/>
      <c r="AV797" s="6"/>
      <c r="AW797" s="6"/>
      <c r="AX797" s="6"/>
    </row>
    <row r="798" spans="1:50" ht="15.75" customHeight="1" x14ac:dyDescent="0.2">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c r="AK798" s="6"/>
      <c r="AL798" s="6"/>
      <c r="AM798" s="6"/>
      <c r="AN798" s="6"/>
      <c r="AO798" s="6"/>
      <c r="AP798" s="6"/>
      <c r="AQ798" s="6"/>
      <c r="AR798" s="6"/>
      <c r="AS798" s="6"/>
      <c r="AT798" s="6"/>
      <c r="AU798" s="6"/>
      <c r="AV798" s="6"/>
      <c r="AW798" s="6"/>
      <c r="AX798" s="6"/>
    </row>
    <row r="799" spans="1:50" ht="15.75" customHeight="1" x14ac:dyDescent="0.2">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c r="AK799" s="6"/>
      <c r="AL799" s="6"/>
      <c r="AM799" s="6"/>
      <c r="AN799" s="6"/>
      <c r="AO799" s="6"/>
      <c r="AP799" s="6"/>
      <c r="AQ799" s="6"/>
      <c r="AR799" s="6"/>
      <c r="AS799" s="6"/>
      <c r="AT799" s="6"/>
      <c r="AU799" s="6"/>
      <c r="AV799" s="6"/>
      <c r="AW799" s="6"/>
      <c r="AX799" s="6"/>
    </row>
    <row r="800" spans="1:50" ht="15.75" customHeight="1" x14ac:dyDescent="0.2">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c r="AK800" s="6"/>
      <c r="AL800" s="6"/>
      <c r="AM800" s="6"/>
      <c r="AN800" s="6"/>
      <c r="AO800" s="6"/>
      <c r="AP800" s="6"/>
      <c r="AQ800" s="6"/>
      <c r="AR800" s="6"/>
      <c r="AS800" s="6"/>
      <c r="AT800" s="6"/>
      <c r="AU800" s="6"/>
      <c r="AV800" s="6"/>
      <c r="AW800" s="6"/>
      <c r="AX800" s="6"/>
    </row>
    <row r="801" spans="1:50" ht="15.75" customHeight="1" x14ac:dyDescent="0.2">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c r="AK801" s="6"/>
      <c r="AL801" s="6"/>
      <c r="AM801" s="6"/>
      <c r="AN801" s="6"/>
      <c r="AO801" s="6"/>
      <c r="AP801" s="6"/>
      <c r="AQ801" s="6"/>
      <c r="AR801" s="6"/>
      <c r="AS801" s="6"/>
      <c r="AT801" s="6"/>
      <c r="AU801" s="6"/>
      <c r="AV801" s="6"/>
      <c r="AW801" s="6"/>
      <c r="AX801" s="6"/>
    </row>
    <row r="802" spans="1:50" ht="15.75" customHeight="1" x14ac:dyDescent="0.2">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c r="AK802" s="6"/>
      <c r="AL802" s="6"/>
      <c r="AM802" s="6"/>
      <c r="AN802" s="6"/>
      <c r="AO802" s="6"/>
      <c r="AP802" s="6"/>
      <c r="AQ802" s="6"/>
      <c r="AR802" s="6"/>
      <c r="AS802" s="6"/>
      <c r="AT802" s="6"/>
      <c r="AU802" s="6"/>
      <c r="AV802" s="6"/>
      <c r="AW802" s="6"/>
      <c r="AX802" s="6"/>
    </row>
    <row r="803" spans="1:50" ht="15.75" customHeight="1" x14ac:dyDescent="0.2">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c r="AK803" s="6"/>
      <c r="AL803" s="6"/>
      <c r="AM803" s="6"/>
      <c r="AN803" s="6"/>
      <c r="AO803" s="6"/>
      <c r="AP803" s="6"/>
      <c r="AQ803" s="6"/>
      <c r="AR803" s="6"/>
      <c r="AS803" s="6"/>
      <c r="AT803" s="6"/>
      <c r="AU803" s="6"/>
      <c r="AV803" s="6"/>
      <c r="AW803" s="6"/>
      <c r="AX803" s="6"/>
    </row>
    <row r="804" spans="1:50" ht="15.75" customHeight="1" x14ac:dyDescent="0.2">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c r="AK804" s="6"/>
      <c r="AL804" s="6"/>
      <c r="AM804" s="6"/>
      <c r="AN804" s="6"/>
      <c r="AO804" s="6"/>
      <c r="AP804" s="6"/>
      <c r="AQ804" s="6"/>
      <c r="AR804" s="6"/>
      <c r="AS804" s="6"/>
      <c r="AT804" s="6"/>
      <c r="AU804" s="6"/>
      <c r="AV804" s="6"/>
      <c r="AW804" s="6"/>
      <c r="AX804" s="6"/>
    </row>
    <row r="805" spans="1:50" ht="15.75" customHeight="1" x14ac:dyDescent="0.2">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c r="AK805" s="6"/>
      <c r="AL805" s="6"/>
      <c r="AM805" s="6"/>
      <c r="AN805" s="6"/>
      <c r="AO805" s="6"/>
      <c r="AP805" s="6"/>
      <c r="AQ805" s="6"/>
      <c r="AR805" s="6"/>
      <c r="AS805" s="6"/>
      <c r="AT805" s="6"/>
      <c r="AU805" s="6"/>
      <c r="AV805" s="6"/>
      <c r="AW805" s="6"/>
      <c r="AX805" s="6"/>
    </row>
    <row r="806" spans="1:50" ht="15.75" customHeight="1" x14ac:dyDescent="0.2">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c r="AK806" s="6"/>
      <c r="AL806" s="6"/>
      <c r="AM806" s="6"/>
      <c r="AN806" s="6"/>
      <c r="AO806" s="6"/>
      <c r="AP806" s="6"/>
      <c r="AQ806" s="6"/>
      <c r="AR806" s="6"/>
      <c r="AS806" s="6"/>
      <c r="AT806" s="6"/>
      <c r="AU806" s="6"/>
      <c r="AV806" s="6"/>
      <c r="AW806" s="6"/>
      <c r="AX806" s="6"/>
    </row>
    <row r="807" spans="1:50" ht="15.75" customHeight="1" x14ac:dyDescent="0.2">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c r="AK807" s="6"/>
      <c r="AL807" s="6"/>
      <c r="AM807" s="6"/>
      <c r="AN807" s="6"/>
      <c r="AO807" s="6"/>
      <c r="AP807" s="6"/>
      <c r="AQ807" s="6"/>
      <c r="AR807" s="6"/>
      <c r="AS807" s="6"/>
      <c r="AT807" s="6"/>
      <c r="AU807" s="6"/>
      <c r="AV807" s="6"/>
      <c r="AW807" s="6"/>
      <c r="AX807" s="6"/>
    </row>
    <row r="808" spans="1:50" ht="15.75" customHeight="1" x14ac:dyDescent="0.2">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c r="AK808" s="6"/>
      <c r="AL808" s="6"/>
      <c r="AM808" s="6"/>
      <c r="AN808" s="6"/>
      <c r="AO808" s="6"/>
      <c r="AP808" s="6"/>
      <c r="AQ808" s="6"/>
      <c r="AR808" s="6"/>
      <c r="AS808" s="6"/>
      <c r="AT808" s="6"/>
      <c r="AU808" s="6"/>
      <c r="AV808" s="6"/>
      <c r="AW808" s="6"/>
      <c r="AX808" s="6"/>
    </row>
    <row r="809" spans="1:50" ht="15.75" customHeight="1" x14ac:dyDescent="0.2">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c r="AK809" s="6"/>
      <c r="AL809" s="6"/>
      <c r="AM809" s="6"/>
      <c r="AN809" s="6"/>
      <c r="AO809" s="6"/>
      <c r="AP809" s="6"/>
      <c r="AQ809" s="6"/>
      <c r="AR809" s="6"/>
      <c r="AS809" s="6"/>
      <c r="AT809" s="6"/>
      <c r="AU809" s="6"/>
      <c r="AV809" s="6"/>
      <c r="AW809" s="6"/>
      <c r="AX809" s="6"/>
    </row>
    <row r="810" spans="1:50" ht="15.75" customHeight="1" x14ac:dyDescent="0.2">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c r="AK810" s="6"/>
      <c r="AL810" s="6"/>
      <c r="AM810" s="6"/>
      <c r="AN810" s="6"/>
      <c r="AO810" s="6"/>
      <c r="AP810" s="6"/>
      <c r="AQ810" s="6"/>
      <c r="AR810" s="6"/>
      <c r="AS810" s="6"/>
      <c r="AT810" s="6"/>
      <c r="AU810" s="6"/>
      <c r="AV810" s="6"/>
      <c r="AW810" s="6"/>
      <c r="AX810" s="6"/>
    </row>
    <row r="811" spans="1:50" ht="15.75" customHeight="1" x14ac:dyDescent="0.2">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c r="AK811" s="6"/>
      <c r="AL811" s="6"/>
      <c r="AM811" s="6"/>
      <c r="AN811" s="6"/>
      <c r="AO811" s="6"/>
      <c r="AP811" s="6"/>
      <c r="AQ811" s="6"/>
      <c r="AR811" s="6"/>
      <c r="AS811" s="6"/>
      <c r="AT811" s="6"/>
      <c r="AU811" s="6"/>
      <c r="AV811" s="6"/>
      <c r="AW811" s="6"/>
      <c r="AX811" s="6"/>
    </row>
    <row r="812" spans="1:50" ht="15.75" customHeight="1" x14ac:dyDescent="0.2">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c r="AK812" s="6"/>
      <c r="AL812" s="6"/>
      <c r="AM812" s="6"/>
      <c r="AN812" s="6"/>
      <c r="AO812" s="6"/>
      <c r="AP812" s="6"/>
      <c r="AQ812" s="6"/>
      <c r="AR812" s="6"/>
      <c r="AS812" s="6"/>
      <c r="AT812" s="6"/>
      <c r="AU812" s="6"/>
      <c r="AV812" s="6"/>
      <c r="AW812" s="6"/>
      <c r="AX812" s="6"/>
    </row>
    <row r="813" spans="1:50" ht="15.75" customHeight="1" x14ac:dyDescent="0.2">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c r="AK813" s="6"/>
      <c r="AL813" s="6"/>
      <c r="AM813" s="6"/>
      <c r="AN813" s="6"/>
      <c r="AO813" s="6"/>
      <c r="AP813" s="6"/>
      <c r="AQ813" s="6"/>
      <c r="AR813" s="6"/>
      <c r="AS813" s="6"/>
      <c r="AT813" s="6"/>
      <c r="AU813" s="6"/>
      <c r="AV813" s="6"/>
      <c r="AW813" s="6"/>
      <c r="AX813" s="6"/>
    </row>
    <row r="814" spans="1:50" ht="15.75" customHeight="1" x14ac:dyDescent="0.2">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c r="AK814" s="6"/>
      <c r="AL814" s="6"/>
      <c r="AM814" s="6"/>
      <c r="AN814" s="6"/>
      <c r="AO814" s="6"/>
      <c r="AP814" s="6"/>
      <c r="AQ814" s="6"/>
      <c r="AR814" s="6"/>
      <c r="AS814" s="6"/>
      <c r="AT814" s="6"/>
      <c r="AU814" s="6"/>
      <c r="AV814" s="6"/>
      <c r="AW814" s="6"/>
      <c r="AX814" s="6"/>
    </row>
    <row r="815" spans="1:50" ht="15.75" customHeight="1" x14ac:dyDescent="0.2">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c r="AK815" s="6"/>
      <c r="AL815" s="6"/>
      <c r="AM815" s="6"/>
      <c r="AN815" s="6"/>
      <c r="AO815" s="6"/>
      <c r="AP815" s="6"/>
      <c r="AQ815" s="6"/>
      <c r="AR815" s="6"/>
      <c r="AS815" s="6"/>
      <c r="AT815" s="6"/>
      <c r="AU815" s="6"/>
      <c r="AV815" s="6"/>
      <c r="AW815" s="6"/>
      <c r="AX815" s="6"/>
    </row>
    <row r="816" spans="1:50" ht="15.75" customHeight="1" x14ac:dyDescent="0.2">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c r="AK816" s="6"/>
      <c r="AL816" s="6"/>
      <c r="AM816" s="6"/>
      <c r="AN816" s="6"/>
      <c r="AO816" s="6"/>
      <c r="AP816" s="6"/>
      <c r="AQ816" s="6"/>
      <c r="AR816" s="6"/>
      <c r="AS816" s="6"/>
      <c r="AT816" s="6"/>
      <c r="AU816" s="6"/>
      <c r="AV816" s="6"/>
      <c r="AW816" s="6"/>
      <c r="AX816" s="6"/>
    </row>
    <row r="817" spans="1:50" ht="15.75" customHeight="1" x14ac:dyDescent="0.2">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c r="AK817" s="6"/>
      <c r="AL817" s="6"/>
      <c r="AM817" s="6"/>
      <c r="AN817" s="6"/>
      <c r="AO817" s="6"/>
      <c r="AP817" s="6"/>
      <c r="AQ817" s="6"/>
      <c r="AR817" s="6"/>
      <c r="AS817" s="6"/>
      <c r="AT817" s="6"/>
      <c r="AU817" s="6"/>
      <c r="AV817" s="6"/>
      <c r="AW817" s="6"/>
      <c r="AX817" s="6"/>
    </row>
    <row r="818" spans="1:50" ht="15.75" customHeight="1" x14ac:dyDescent="0.2">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c r="AK818" s="6"/>
      <c r="AL818" s="6"/>
      <c r="AM818" s="6"/>
      <c r="AN818" s="6"/>
      <c r="AO818" s="6"/>
      <c r="AP818" s="6"/>
      <c r="AQ818" s="6"/>
      <c r="AR818" s="6"/>
      <c r="AS818" s="6"/>
      <c r="AT818" s="6"/>
      <c r="AU818" s="6"/>
      <c r="AV818" s="6"/>
      <c r="AW818" s="6"/>
      <c r="AX818" s="6"/>
    </row>
    <row r="819" spans="1:50" ht="15.75" customHeight="1" x14ac:dyDescent="0.2">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c r="AK819" s="6"/>
      <c r="AL819" s="6"/>
      <c r="AM819" s="6"/>
      <c r="AN819" s="6"/>
      <c r="AO819" s="6"/>
      <c r="AP819" s="6"/>
      <c r="AQ819" s="6"/>
      <c r="AR819" s="6"/>
      <c r="AS819" s="6"/>
      <c r="AT819" s="6"/>
      <c r="AU819" s="6"/>
      <c r="AV819" s="6"/>
      <c r="AW819" s="6"/>
      <c r="AX819" s="6"/>
    </row>
    <row r="820" spans="1:50" ht="15.75" customHeight="1" x14ac:dyDescent="0.2">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c r="AK820" s="6"/>
      <c r="AL820" s="6"/>
      <c r="AM820" s="6"/>
      <c r="AN820" s="6"/>
      <c r="AO820" s="6"/>
      <c r="AP820" s="6"/>
      <c r="AQ820" s="6"/>
      <c r="AR820" s="6"/>
      <c r="AS820" s="6"/>
      <c r="AT820" s="6"/>
      <c r="AU820" s="6"/>
      <c r="AV820" s="6"/>
      <c r="AW820" s="6"/>
      <c r="AX820" s="6"/>
    </row>
    <row r="821" spans="1:50" ht="15.75" customHeight="1" x14ac:dyDescent="0.2">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c r="AK821" s="6"/>
      <c r="AL821" s="6"/>
      <c r="AM821" s="6"/>
      <c r="AN821" s="6"/>
      <c r="AO821" s="6"/>
      <c r="AP821" s="6"/>
      <c r="AQ821" s="6"/>
      <c r="AR821" s="6"/>
      <c r="AS821" s="6"/>
      <c r="AT821" s="6"/>
      <c r="AU821" s="6"/>
      <c r="AV821" s="6"/>
      <c r="AW821" s="6"/>
      <c r="AX821" s="6"/>
    </row>
    <row r="822" spans="1:50" ht="15.75" customHeight="1" x14ac:dyDescent="0.2">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c r="AK822" s="6"/>
      <c r="AL822" s="6"/>
      <c r="AM822" s="6"/>
      <c r="AN822" s="6"/>
      <c r="AO822" s="6"/>
      <c r="AP822" s="6"/>
      <c r="AQ822" s="6"/>
      <c r="AR822" s="6"/>
      <c r="AS822" s="6"/>
      <c r="AT822" s="6"/>
      <c r="AU822" s="6"/>
      <c r="AV822" s="6"/>
      <c r="AW822" s="6"/>
      <c r="AX822" s="6"/>
    </row>
    <row r="823" spans="1:50" ht="15.75" customHeight="1" x14ac:dyDescent="0.2">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c r="AK823" s="6"/>
      <c r="AL823" s="6"/>
      <c r="AM823" s="6"/>
      <c r="AN823" s="6"/>
      <c r="AO823" s="6"/>
      <c r="AP823" s="6"/>
      <c r="AQ823" s="6"/>
      <c r="AR823" s="6"/>
      <c r="AS823" s="6"/>
      <c r="AT823" s="6"/>
      <c r="AU823" s="6"/>
      <c r="AV823" s="6"/>
      <c r="AW823" s="6"/>
      <c r="AX823" s="6"/>
    </row>
    <row r="824" spans="1:50" ht="15.75" customHeight="1" x14ac:dyDescent="0.2">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c r="AK824" s="6"/>
      <c r="AL824" s="6"/>
      <c r="AM824" s="6"/>
      <c r="AN824" s="6"/>
      <c r="AO824" s="6"/>
      <c r="AP824" s="6"/>
      <c r="AQ824" s="6"/>
      <c r="AR824" s="6"/>
      <c r="AS824" s="6"/>
      <c r="AT824" s="6"/>
      <c r="AU824" s="6"/>
      <c r="AV824" s="6"/>
      <c r="AW824" s="6"/>
      <c r="AX824" s="6"/>
    </row>
    <row r="825" spans="1:50" ht="15.75" customHeight="1" x14ac:dyDescent="0.2">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c r="AK825" s="6"/>
      <c r="AL825" s="6"/>
      <c r="AM825" s="6"/>
      <c r="AN825" s="6"/>
      <c r="AO825" s="6"/>
      <c r="AP825" s="6"/>
      <c r="AQ825" s="6"/>
      <c r="AR825" s="6"/>
      <c r="AS825" s="6"/>
      <c r="AT825" s="6"/>
      <c r="AU825" s="6"/>
      <c r="AV825" s="6"/>
      <c r="AW825" s="6"/>
      <c r="AX825" s="6"/>
    </row>
    <row r="826" spans="1:50" ht="15.75" customHeight="1" x14ac:dyDescent="0.2">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c r="AK826" s="6"/>
      <c r="AL826" s="6"/>
      <c r="AM826" s="6"/>
      <c r="AN826" s="6"/>
      <c r="AO826" s="6"/>
      <c r="AP826" s="6"/>
      <c r="AQ826" s="6"/>
      <c r="AR826" s="6"/>
      <c r="AS826" s="6"/>
      <c r="AT826" s="6"/>
      <c r="AU826" s="6"/>
      <c r="AV826" s="6"/>
      <c r="AW826" s="6"/>
      <c r="AX826" s="6"/>
    </row>
    <row r="827" spans="1:50" ht="15.75" customHeight="1" x14ac:dyDescent="0.2">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c r="AK827" s="6"/>
      <c r="AL827" s="6"/>
      <c r="AM827" s="6"/>
      <c r="AN827" s="6"/>
      <c r="AO827" s="6"/>
      <c r="AP827" s="6"/>
      <c r="AQ827" s="6"/>
      <c r="AR827" s="6"/>
      <c r="AS827" s="6"/>
      <c r="AT827" s="6"/>
      <c r="AU827" s="6"/>
      <c r="AV827" s="6"/>
      <c r="AW827" s="6"/>
      <c r="AX827" s="6"/>
    </row>
    <row r="828" spans="1:50" ht="15.75" customHeight="1" x14ac:dyDescent="0.2">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c r="AK828" s="6"/>
      <c r="AL828" s="6"/>
      <c r="AM828" s="6"/>
      <c r="AN828" s="6"/>
      <c r="AO828" s="6"/>
      <c r="AP828" s="6"/>
      <c r="AQ828" s="6"/>
      <c r="AR828" s="6"/>
      <c r="AS828" s="6"/>
      <c r="AT828" s="6"/>
      <c r="AU828" s="6"/>
      <c r="AV828" s="6"/>
      <c r="AW828" s="6"/>
      <c r="AX828" s="6"/>
    </row>
    <row r="829" spans="1:50" ht="15.75" customHeight="1" x14ac:dyDescent="0.2">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c r="AK829" s="6"/>
      <c r="AL829" s="6"/>
      <c r="AM829" s="6"/>
      <c r="AN829" s="6"/>
      <c r="AO829" s="6"/>
      <c r="AP829" s="6"/>
      <c r="AQ829" s="6"/>
      <c r="AR829" s="6"/>
      <c r="AS829" s="6"/>
      <c r="AT829" s="6"/>
      <c r="AU829" s="6"/>
      <c r="AV829" s="6"/>
      <c r="AW829" s="6"/>
      <c r="AX829" s="6"/>
    </row>
    <row r="830" spans="1:50" ht="15.75" customHeight="1" x14ac:dyDescent="0.2">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c r="AL830" s="6"/>
      <c r="AM830" s="6"/>
      <c r="AN830" s="6"/>
      <c r="AO830" s="6"/>
      <c r="AP830" s="6"/>
      <c r="AQ830" s="6"/>
      <c r="AR830" s="6"/>
      <c r="AS830" s="6"/>
      <c r="AT830" s="6"/>
      <c r="AU830" s="6"/>
      <c r="AV830" s="6"/>
      <c r="AW830" s="6"/>
      <c r="AX830" s="6"/>
    </row>
    <row r="831" spans="1:50" ht="15.75" customHeight="1" x14ac:dyDescent="0.2">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c r="AK831" s="6"/>
      <c r="AL831" s="6"/>
      <c r="AM831" s="6"/>
      <c r="AN831" s="6"/>
      <c r="AO831" s="6"/>
      <c r="AP831" s="6"/>
      <c r="AQ831" s="6"/>
      <c r="AR831" s="6"/>
      <c r="AS831" s="6"/>
      <c r="AT831" s="6"/>
      <c r="AU831" s="6"/>
      <c r="AV831" s="6"/>
      <c r="AW831" s="6"/>
      <c r="AX831" s="6"/>
    </row>
    <row r="832" spans="1:50" ht="15.75" customHeight="1" x14ac:dyDescent="0.2">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c r="AK832" s="6"/>
      <c r="AL832" s="6"/>
      <c r="AM832" s="6"/>
      <c r="AN832" s="6"/>
      <c r="AO832" s="6"/>
      <c r="AP832" s="6"/>
      <c r="AQ832" s="6"/>
      <c r="AR832" s="6"/>
      <c r="AS832" s="6"/>
      <c r="AT832" s="6"/>
      <c r="AU832" s="6"/>
      <c r="AV832" s="6"/>
      <c r="AW832" s="6"/>
      <c r="AX832" s="6"/>
    </row>
    <row r="833" spans="1:50" ht="15.75" customHeight="1" x14ac:dyDescent="0.2">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c r="AK833" s="6"/>
      <c r="AL833" s="6"/>
      <c r="AM833" s="6"/>
      <c r="AN833" s="6"/>
      <c r="AO833" s="6"/>
      <c r="AP833" s="6"/>
      <c r="AQ833" s="6"/>
      <c r="AR833" s="6"/>
      <c r="AS833" s="6"/>
      <c r="AT833" s="6"/>
      <c r="AU833" s="6"/>
      <c r="AV833" s="6"/>
      <c r="AW833" s="6"/>
      <c r="AX833" s="6"/>
    </row>
    <row r="834" spans="1:50" ht="15.75" customHeight="1" x14ac:dyDescent="0.2">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c r="AK834" s="6"/>
      <c r="AL834" s="6"/>
      <c r="AM834" s="6"/>
      <c r="AN834" s="6"/>
      <c r="AO834" s="6"/>
      <c r="AP834" s="6"/>
      <c r="AQ834" s="6"/>
      <c r="AR834" s="6"/>
      <c r="AS834" s="6"/>
      <c r="AT834" s="6"/>
      <c r="AU834" s="6"/>
      <c r="AV834" s="6"/>
      <c r="AW834" s="6"/>
      <c r="AX834" s="6"/>
    </row>
    <row r="835" spans="1:50" ht="15.75" customHeight="1" x14ac:dyDescent="0.2">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c r="AK835" s="6"/>
      <c r="AL835" s="6"/>
      <c r="AM835" s="6"/>
      <c r="AN835" s="6"/>
      <c r="AO835" s="6"/>
      <c r="AP835" s="6"/>
      <c r="AQ835" s="6"/>
      <c r="AR835" s="6"/>
      <c r="AS835" s="6"/>
      <c r="AT835" s="6"/>
      <c r="AU835" s="6"/>
      <c r="AV835" s="6"/>
      <c r="AW835" s="6"/>
      <c r="AX835" s="6"/>
    </row>
    <row r="836" spans="1:50" ht="15.75" customHeight="1" x14ac:dyDescent="0.2">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c r="AK836" s="6"/>
      <c r="AL836" s="6"/>
      <c r="AM836" s="6"/>
      <c r="AN836" s="6"/>
      <c r="AO836" s="6"/>
      <c r="AP836" s="6"/>
      <c r="AQ836" s="6"/>
      <c r="AR836" s="6"/>
      <c r="AS836" s="6"/>
      <c r="AT836" s="6"/>
      <c r="AU836" s="6"/>
      <c r="AV836" s="6"/>
      <c r="AW836" s="6"/>
      <c r="AX836" s="6"/>
    </row>
    <row r="837" spans="1:50" ht="15.75" customHeight="1" x14ac:dyDescent="0.2">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c r="AK837" s="6"/>
      <c r="AL837" s="6"/>
      <c r="AM837" s="6"/>
      <c r="AN837" s="6"/>
      <c r="AO837" s="6"/>
      <c r="AP837" s="6"/>
      <c r="AQ837" s="6"/>
      <c r="AR837" s="6"/>
      <c r="AS837" s="6"/>
      <c r="AT837" s="6"/>
      <c r="AU837" s="6"/>
      <c r="AV837" s="6"/>
      <c r="AW837" s="6"/>
      <c r="AX837" s="6"/>
    </row>
    <row r="838" spans="1:50" ht="15.75" customHeight="1" x14ac:dyDescent="0.2">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c r="AK838" s="6"/>
      <c r="AL838" s="6"/>
      <c r="AM838" s="6"/>
      <c r="AN838" s="6"/>
      <c r="AO838" s="6"/>
      <c r="AP838" s="6"/>
      <c r="AQ838" s="6"/>
      <c r="AR838" s="6"/>
      <c r="AS838" s="6"/>
      <c r="AT838" s="6"/>
      <c r="AU838" s="6"/>
      <c r="AV838" s="6"/>
      <c r="AW838" s="6"/>
      <c r="AX838" s="6"/>
    </row>
    <row r="839" spans="1:50" ht="15.75" customHeight="1" x14ac:dyDescent="0.2">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c r="AK839" s="6"/>
      <c r="AL839" s="6"/>
      <c r="AM839" s="6"/>
      <c r="AN839" s="6"/>
      <c r="AO839" s="6"/>
      <c r="AP839" s="6"/>
      <c r="AQ839" s="6"/>
      <c r="AR839" s="6"/>
      <c r="AS839" s="6"/>
      <c r="AT839" s="6"/>
      <c r="AU839" s="6"/>
      <c r="AV839" s="6"/>
      <c r="AW839" s="6"/>
      <c r="AX839" s="6"/>
    </row>
    <row r="840" spans="1:50" ht="15.75" customHeight="1" x14ac:dyDescent="0.2">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c r="AK840" s="6"/>
      <c r="AL840" s="6"/>
      <c r="AM840" s="6"/>
      <c r="AN840" s="6"/>
      <c r="AO840" s="6"/>
      <c r="AP840" s="6"/>
      <c r="AQ840" s="6"/>
      <c r="AR840" s="6"/>
      <c r="AS840" s="6"/>
      <c r="AT840" s="6"/>
      <c r="AU840" s="6"/>
      <c r="AV840" s="6"/>
      <c r="AW840" s="6"/>
      <c r="AX840" s="6"/>
    </row>
    <row r="841" spans="1:50" ht="15.75" customHeight="1" x14ac:dyDescent="0.2">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c r="AK841" s="6"/>
      <c r="AL841" s="6"/>
      <c r="AM841" s="6"/>
      <c r="AN841" s="6"/>
      <c r="AO841" s="6"/>
      <c r="AP841" s="6"/>
      <c r="AQ841" s="6"/>
      <c r="AR841" s="6"/>
      <c r="AS841" s="6"/>
      <c r="AT841" s="6"/>
      <c r="AU841" s="6"/>
      <c r="AV841" s="6"/>
      <c r="AW841" s="6"/>
      <c r="AX841" s="6"/>
    </row>
    <row r="842" spans="1:50" ht="15.75" customHeight="1" x14ac:dyDescent="0.2">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c r="AK842" s="6"/>
      <c r="AL842" s="6"/>
      <c r="AM842" s="6"/>
      <c r="AN842" s="6"/>
      <c r="AO842" s="6"/>
      <c r="AP842" s="6"/>
      <c r="AQ842" s="6"/>
      <c r="AR842" s="6"/>
      <c r="AS842" s="6"/>
      <c r="AT842" s="6"/>
      <c r="AU842" s="6"/>
      <c r="AV842" s="6"/>
      <c r="AW842" s="6"/>
      <c r="AX842" s="6"/>
    </row>
    <row r="843" spans="1:50" ht="15.75" customHeight="1" x14ac:dyDescent="0.2">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c r="AK843" s="6"/>
      <c r="AL843" s="6"/>
      <c r="AM843" s="6"/>
      <c r="AN843" s="6"/>
      <c r="AO843" s="6"/>
      <c r="AP843" s="6"/>
      <c r="AQ843" s="6"/>
      <c r="AR843" s="6"/>
      <c r="AS843" s="6"/>
      <c r="AT843" s="6"/>
      <c r="AU843" s="6"/>
      <c r="AV843" s="6"/>
      <c r="AW843" s="6"/>
      <c r="AX843" s="6"/>
    </row>
    <row r="844" spans="1:50" ht="15.75" customHeight="1" x14ac:dyDescent="0.2">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c r="AK844" s="6"/>
      <c r="AL844" s="6"/>
      <c r="AM844" s="6"/>
      <c r="AN844" s="6"/>
      <c r="AO844" s="6"/>
      <c r="AP844" s="6"/>
      <c r="AQ844" s="6"/>
      <c r="AR844" s="6"/>
      <c r="AS844" s="6"/>
      <c r="AT844" s="6"/>
      <c r="AU844" s="6"/>
      <c r="AV844" s="6"/>
      <c r="AW844" s="6"/>
      <c r="AX844" s="6"/>
    </row>
    <row r="845" spans="1:50" ht="15.75" customHeight="1" x14ac:dyDescent="0.2">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c r="AK845" s="6"/>
      <c r="AL845" s="6"/>
      <c r="AM845" s="6"/>
      <c r="AN845" s="6"/>
      <c r="AO845" s="6"/>
      <c r="AP845" s="6"/>
      <c r="AQ845" s="6"/>
      <c r="AR845" s="6"/>
      <c r="AS845" s="6"/>
      <c r="AT845" s="6"/>
      <c r="AU845" s="6"/>
      <c r="AV845" s="6"/>
      <c r="AW845" s="6"/>
      <c r="AX845" s="6"/>
    </row>
    <row r="846" spans="1:50" ht="15.75" customHeight="1" x14ac:dyDescent="0.2">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c r="AK846" s="6"/>
      <c r="AL846" s="6"/>
      <c r="AM846" s="6"/>
      <c r="AN846" s="6"/>
      <c r="AO846" s="6"/>
      <c r="AP846" s="6"/>
      <c r="AQ846" s="6"/>
      <c r="AR846" s="6"/>
      <c r="AS846" s="6"/>
      <c r="AT846" s="6"/>
      <c r="AU846" s="6"/>
      <c r="AV846" s="6"/>
      <c r="AW846" s="6"/>
      <c r="AX846" s="6"/>
    </row>
    <row r="847" spans="1:50" ht="15.75" customHeight="1" x14ac:dyDescent="0.2">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c r="AK847" s="6"/>
      <c r="AL847" s="6"/>
      <c r="AM847" s="6"/>
      <c r="AN847" s="6"/>
      <c r="AO847" s="6"/>
      <c r="AP847" s="6"/>
      <c r="AQ847" s="6"/>
      <c r="AR847" s="6"/>
      <c r="AS847" s="6"/>
      <c r="AT847" s="6"/>
      <c r="AU847" s="6"/>
      <c r="AV847" s="6"/>
      <c r="AW847" s="6"/>
      <c r="AX847" s="6"/>
    </row>
    <row r="848" spans="1:50" ht="15.75" customHeight="1" x14ac:dyDescent="0.2">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c r="AK848" s="6"/>
      <c r="AL848" s="6"/>
      <c r="AM848" s="6"/>
      <c r="AN848" s="6"/>
      <c r="AO848" s="6"/>
      <c r="AP848" s="6"/>
      <c r="AQ848" s="6"/>
      <c r="AR848" s="6"/>
      <c r="AS848" s="6"/>
      <c r="AT848" s="6"/>
      <c r="AU848" s="6"/>
      <c r="AV848" s="6"/>
      <c r="AW848" s="6"/>
      <c r="AX848" s="6"/>
    </row>
    <row r="849" spans="1:50" ht="15.75" customHeight="1" x14ac:dyDescent="0.2">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c r="AK849" s="6"/>
      <c r="AL849" s="6"/>
      <c r="AM849" s="6"/>
      <c r="AN849" s="6"/>
      <c r="AO849" s="6"/>
      <c r="AP849" s="6"/>
      <c r="AQ849" s="6"/>
      <c r="AR849" s="6"/>
      <c r="AS849" s="6"/>
      <c r="AT849" s="6"/>
      <c r="AU849" s="6"/>
      <c r="AV849" s="6"/>
      <c r="AW849" s="6"/>
      <c r="AX849" s="6"/>
    </row>
    <row r="850" spans="1:50" ht="15.75" customHeight="1" x14ac:dyDescent="0.2">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c r="AK850" s="6"/>
      <c r="AL850" s="6"/>
      <c r="AM850" s="6"/>
      <c r="AN850" s="6"/>
      <c r="AO850" s="6"/>
      <c r="AP850" s="6"/>
      <c r="AQ850" s="6"/>
      <c r="AR850" s="6"/>
      <c r="AS850" s="6"/>
      <c r="AT850" s="6"/>
      <c r="AU850" s="6"/>
      <c r="AV850" s="6"/>
      <c r="AW850" s="6"/>
      <c r="AX850" s="6"/>
    </row>
    <row r="851" spans="1:50" ht="15.75" customHeight="1" x14ac:dyDescent="0.2">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c r="AK851" s="6"/>
      <c r="AL851" s="6"/>
      <c r="AM851" s="6"/>
      <c r="AN851" s="6"/>
      <c r="AO851" s="6"/>
      <c r="AP851" s="6"/>
      <c r="AQ851" s="6"/>
      <c r="AR851" s="6"/>
      <c r="AS851" s="6"/>
      <c r="AT851" s="6"/>
      <c r="AU851" s="6"/>
      <c r="AV851" s="6"/>
      <c r="AW851" s="6"/>
      <c r="AX851" s="6"/>
    </row>
    <row r="852" spans="1:50" ht="15.75" customHeight="1" x14ac:dyDescent="0.2">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c r="AK852" s="6"/>
      <c r="AL852" s="6"/>
      <c r="AM852" s="6"/>
      <c r="AN852" s="6"/>
      <c r="AO852" s="6"/>
      <c r="AP852" s="6"/>
      <c r="AQ852" s="6"/>
      <c r="AR852" s="6"/>
      <c r="AS852" s="6"/>
      <c r="AT852" s="6"/>
      <c r="AU852" s="6"/>
      <c r="AV852" s="6"/>
      <c r="AW852" s="6"/>
      <c r="AX852" s="6"/>
    </row>
    <row r="853" spans="1:50" ht="15.75" customHeight="1" x14ac:dyDescent="0.2">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c r="AK853" s="6"/>
      <c r="AL853" s="6"/>
      <c r="AM853" s="6"/>
      <c r="AN853" s="6"/>
      <c r="AO853" s="6"/>
      <c r="AP853" s="6"/>
      <c r="AQ853" s="6"/>
      <c r="AR853" s="6"/>
      <c r="AS853" s="6"/>
      <c r="AT853" s="6"/>
      <c r="AU853" s="6"/>
      <c r="AV853" s="6"/>
      <c r="AW853" s="6"/>
      <c r="AX853" s="6"/>
    </row>
    <row r="854" spans="1:50" ht="15.75" customHeight="1" x14ac:dyDescent="0.2">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c r="AK854" s="6"/>
      <c r="AL854" s="6"/>
      <c r="AM854" s="6"/>
      <c r="AN854" s="6"/>
      <c r="AO854" s="6"/>
      <c r="AP854" s="6"/>
      <c r="AQ854" s="6"/>
      <c r="AR854" s="6"/>
      <c r="AS854" s="6"/>
      <c r="AT854" s="6"/>
      <c r="AU854" s="6"/>
      <c r="AV854" s="6"/>
      <c r="AW854" s="6"/>
      <c r="AX854" s="6"/>
    </row>
    <row r="855" spans="1:50" ht="15.75" customHeight="1" x14ac:dyDescent="0.2">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c r="AK855" s="6"/>
      <c r="AL855" s="6"/>
      <c r="AM855" s="6"/>
      <c r="AN855" s="6"/>
      <c r="AO855" s="6"/>
      <c r="AP855" s="6"/>
      <c r="AQ855" s="6"/>
      <c r="AR855" s="6"/>
      <c r="AS855" s="6"/>
      <c r="AT855" s="6"/>
      <c r="AU855" s="6"/>
      <c r="AV855" s="6"/>
      <c r="AW855" s="6"/>
      <c r="AX855" s="6"/>
    </row>
    <row r="856" spans="1:50" ht="15.75" customHeight="1" x14ac:dyDescent="0.2">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c r="AK856" s="6"/>
      <c r="AL856" s="6"/>
      <c r="AM856" s="6"/>
      <c r="AN856" s="6"/>
      <c r="AO856" s="6"/>
      <c r="AP856" s="6"/>
      <c r="AQ856" s="6"/>
      <c r="AR856" s="6"/>
      <c r="AS856" s="6"/>
      <c r="AT856" s="6"/>
      <c r="AU856" s="6"/>
      <c r="AV856" s="6"/>
      <c r="AW856" s="6"/>
      <c r="AX856" s="6"/>
    </row>
    <row r="857" spans="1:50" ht="15.75" customHeight="1" x14ac:dyDescent="0.2">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c r="AK857" s="6"/>
      <c r="AL857" s="6"/>
      <c r="AM857" s="6"/>
      <c r="AN857" s="6"/>
      <c r="AO857" s="6"/>
      <c r="AP857" s="6"/>
      <c r="AQ857" s="6"/>
      <c r="AR857" s="6"/>
      <c r="AS857" s="6"/>
      <c r="AT857" s="6"/>
      <c r="AU857" s="6"/>
      <c r="AV857" s="6"/>
      <c r="AW857" s="6"/>
      <c r="AX857" s="6"/>
    </row>
    <row r="858" spans="1:50" ht="15.75" customHeight="1" x14ac:dyDescent="0.2">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c r="AK858" s="6"/>
      <c r="AL858" s="6"/>
      <c r="AM858" s="6"/>
      <c r="AN858" s="6"/>
      <c r="AO858" s="6"/>
      <c r="AP858" s="6"/>
      <c r="AQ858" s="6"/>
      <c r="AR858" s="6"/>
      <c r="AS858" s="6"/>
      <c r="AT858" s="6"/>
      <c r="AU858" s="6"/>
      <c r="AV858" s="6"/>
      <c r="AW858" s="6"/>
      <c r="AX858" s="6"/>
    </row>
    <row r="859" spans="1:50" ht="15.75" customHeight="1" x14ac:dyDescent="0.2">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c r="AK859" s="6"/>
      <c r="AL859" s="6"/>
      <c r="AM859" s="6"/>
      <c r="AN859" s="6"/>
      <c r="AO859" s="6"/>
      <c r="AP859" s="6"/>
      <c r="AQ859" s="6"/>
      <c r="AR859" s="6"/>
      <c r="AS859" s="6"/>
      <c r="AT859" s="6"/>
      <c r="AU859" s="6"/>
      <c r="AV859" s="6"/>
      <c r="AW859" s="6"/>
      <c r="AX859" s="6"/>
    </row>
    <row r="860" spans="1:50" ht="15.75" customHeight="1" x14ac:dyDescent="0.2">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c r="AK860" s="6"/>
      <c r="AL860" s="6"/>
      <c r="AM860" s="6"/>
      <c r="AN860" s="6"/>
      <c r="AO860" s="6"/>
      <c r="AP860" s="6"/>
      <c r="AQ860" s="6"/>
      <c r="AR860" s="6"/>
      <c r="AS860" s="6"/>
      <c r="AT860" s="6"/>
      <c r="AU860" s="6"/>
      <c r="AV860" s="6"/>
      <c r="AW860" s="6"/>
      <c r="AX860" s="6"/>
    </row>
    <row r="861" spans="1:50" ht="15.75" customHeight="1" x14ac:dyDescent="0.2">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c r="AK861" s="6"/>
      <c r="AL861" s="6"/>
      <c r="AM861" s="6"/>
      <c r="AN861" s="6"/>
      <c r="AO861" s="6"/>
      <c r="AP861" s="6"/>
      <c r="AQ861" s="6"/>
      <c r="AR861" s="6"/>
      <c r="AS861" s="6"/>
      <c r="AT861" s="6"/>
      <c r="AU861" s="6"/>
      <c r="AV861" s="6"/>
      <c r="AW861" s="6"/>
      <c r="AX861" s="6"/>
    </row>
    <row r="862" spans="1:50" ht="15.75" customHeight="1" x14ac:dyDescent="0.2">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c r="AK862" s="6"/>
      <c r="AL862" s="6"/>
      <c r="AM862" s="6"/>
      <c r="AN862" s="6"/>
      <c r="AO862" s="6"/>
      <c r="AP862" s="6"/>
      <c r="AQ862" s="6"/>
      <c r="AR862" s="6"/>
      <c r="AS862" s="6"/>
      <c r="AT862" s="6"/>
      <c r="AU862" s="6"/>
      <c r="AV862" s="6"/>
      <c r="AW862" s="6"/>
      <c r="AX862" s="6"/>
    </row>
    <row r="863" spans="1:50" ht="15.75" customHeight="1" x14ac:dyDescent="0.2">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c r="AK863" s="6"/>
      <c r="AL863" s="6"/>
      <c r="AM863" s="6"/>
      <c r="AN863" s="6"/>
      <c r="AO863" s="6"/>
      <c r="AP863" s="6"/>
      <c r="AQ863" s="6"/>
      <c r="AR863" s="6"/>
      <c r="AS863" s="6"/>
      <c r="AT863" s="6"/>
      <c r="AU863" s="6"/>
      <c r="AV863" s="6"/>
      <c r="AW863" s="6"/>
      <c r="AX863" s="6"/>
    </row>
    <row r="864" spans="1:50" ht="15.75" customHeight="1" x14ac:dyDescent="0.2">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c r="AK864" s="6"/>
      <c r="AL864" s="6"/>
      <c r="AM864" s="6"/>
      <c r="AN864" s="6"/>
      <c r="AO864" s="6"/>
      <c r="AP864" s="6"/>
      <c r="AQ864" s="6"/>
      <c r="AR864" s="6"/>
      <c r="AS864" s="6"/>
      <c r="AT864" s="6"/>
      <c r="AU864" s="6"/>
      <c r="AV864" s="6"/>
      <c r="AW864" s="6"/>
      <c r="AX864" s="6"/>
    </row>
    <row r="865" spans="1:50" ht="15.75" customHeight="1" x14ac:dyDescent="0.2">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c r="AK865" s="6"/>
      <c r="AL865" s="6"/>
      <c r="AM865" s="6"/>
      <c r="AN865" s="6"/>
      <c r="AO865" s="6"/>
      <c r="AP865" s="6"/>
      <c r="AQ865" s="6"/>
      <c r="AR865" s="6"/>
      <c r="AS865" s="6"/>
      <c r="AT865" s="6"/>
      <c r="AU865" s="6"/>
      <c r="AV865" s="6"/>
      <c r="AW865" s="6"/>
      <c r="AX865" s="6"/>
    </row>
    <row r="866" spans="1:50" ht="15.75" customHeight="1" x14ac:dyDescent="0.2">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c r="AK866" s="6"/>
      <c r="AL866" s="6"/>
      <c r="AM866" s="6"/>
      <c r="AN866" s="6"/>
      <c r="AO866" s="6"/>
      <c r="AP866" s="6"/>
      <c r="AQ866" s="6"/>
      <c r="AR866" s="6"/>
      <c r="AS866" s="6"/>
      <c r="AT866" s="6"/>
      <c r="AU866" s="6"/>
      <c r="AV866" s="6"/>
      <c r="AW866" s="6"/>
      <c r="AX866" s="6"/>
    </row>
    <row r="867" spans="1:50" ht="15.75" customHeight="1" x14ac:dyDescent="0.2">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c r="AK867" s="6"/>
      <c r="AL867" s="6"/>
      <c r="AM867" s="6"/>
      <c r="AN867" s="6"/>
      <c r="AO867" s="6"/>
      <c r="AP867" s="6"/>
      <c r="AQ867" s="6"/>
      <c r="AR867" s="6"/>
      <c r="AS867" s="6"/>
      <c r="AT867" s="6"/>
      <c r="AU867" s="6"/>
      <c r="AV867" s="6"/>
      <c r="AW867" s="6"/>
      <c r="AX867" s="6"/>
    </row>
    <row r="868" spans="1:50" ht="15.75" customHeight="1" x14ac:dyDescent="0.2">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c r="AK868" s="6"/>
      <c r="AL868" s="6"/>
      <c r="AM868" s="6"/>
      <c r="AN868" s="6"/>
      <c r="AO868" s="6"/>
      <c r="AP868" s="6"/>
      <c r="AQ868" s="6"/>
      <c r="AR868" s="6"/>
      <c r="AS868" s="6"/>
      <c r="AT868" s="6"/>
      <c r="AU868" s="6"/>
      <c r="AV868" s="6"/>
      <c r="AW868" s="6"/>
      <c r="AX868" s="6"/>
    </row>
    <row r="869" spans="1:50" ht="15.75" customHeight="1" x14ac:dyDescent="0.2">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c r="AK869" s="6"/>
      <c r="AL869" s="6"/>
      <c r="AM869" s="6"/>
      <c r="AN869" s="6"/>
      <c r="AO869" s="6"/>
      <c r="AP869" s="6"/>
      <c r="AQ869" s="6"/>
      <c r="AR869" s="6"/>
      <c r="AS869" s="6"/>
      <c r="AT869" s="6"/>
      <c r="AU869" s="6"/>
      <c r="AV869" s="6"/>
      <c r="AW869" s="6"/>
      <c r="AX869" s="6"/>
    </row>
    <row r="870" spans="1:50" ht="15.75" customHeight="1" x14ac:dyDescent="0.2">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c r="AK870" s="6"/>
      <c r="AL870" s="6"/>
      <c r="AM870" s="6"/>
      <c r="AN870" s="6"/>
      <c r="AO870" s="6"/>
      <c r="AP870" s="6"/>
      <c r="AQ870" s="6"/>
      <c r="AR870" s="6"/>
      <c r="AS870" s="6"/>
      <c r="AT870" s="6"/>
      <c r="AU870" s="6"/>
      <c r="AV870" s="6"/>
      <c r="AW870" s="6"/>
      <c r="AX870" s="6"/>
    </row>
    <row r="871" spans="1:50" ht="15.75" customHeight="1" x14ac:dyDescent="0.2">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c r="AK871" s="6"/>
      <c r="AL871" s="6"/>
      <c r="AM871" s="6"/>
      <c r="AN871" s="6"/>
      <c r="AO871" s="6"/>
      <c r="AP871" s="6"/>
      <c r="AQ871" s="6"/>
      <c r="AR871" s="6"/>
      <c r="AS871" s="6"/>
      <c r="AT871" s="6"/>
      <c r="AU871" s="6"/>
      <c r="AV871" s="6"/>
      <c r="AW871" s="6"/>
      <c r="AX871" s="6"/>
    </row>
    <row r="872" spans="1:50" ht="15.75" customHeight="1" x14ac:dyDescent="0.2">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c r="AK872" s="6"/>
      <c r="AL872" s="6"/>
      <c r="AM872" s="6"/>
      <c r="AN872" s="6"/>
      <c r="AO872" s="6"/>
      <c r="AP872" s="6"/>
      <c r="AQ872" s="6"/>
      <c r="AR872" s="6"/>
      <c r="AS872" s="6"/>
      <c r="AT872" s="6"/>
      <c r="AU872" s="6"/>
      <c r="AV872" s="6"/>
      <c r="AW872" s="6"/>
      <c r="AX872" s="6"/>
    </row>
    <row r="873" spans="1:50" ht="15.75" customHeight="1" x14ac:dyDescent="0.2">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c r="AK873" s="6"/>
      <c r="AL873" s="6"/>
      <c r="AM873" s="6"/>
      <c r="AN873" s="6"/>
      <c r="AO873" s="6"/>
      <c r="AP873" s="6"/>
      <c r="AQ873" s="6"/>
      <c r="AR873" s="6"/>
      <c r="AS873" s="6"/>
      <c r="AT873" s="6"/>
      <c r="AU873" s="6"/>
      <c r="AV873" s="6"/>
      <c r="AW873" s="6"/>
      <c r="AX873" s="6"/>
    </row>
    <row r="874" spans="1:50" ht="15.75" customHeight="1" x14ac:dyDescent="0.2">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c r="AK874" s="6"/>
      <c r="AL874" s="6"/>
      <c r="AM874" s="6"/>
      <c r="AN874" s="6"/>
      <c r="AO874" s="6"/>
      <c r="AP874" s="6"/>
      <c r="AQ874" s="6"/>
      <c r="AR874" s="6"/>
      <c r="AS874" s="6"/>
      <c r="AT874" s="6"/>
      <c r="AU874" s="6"/>
      <c r="AV874" s="6"/>
      <c r="AW874" s="6"/>
      <c r="AX874" s="6"/>
    </row>
    <row r="875" spans="1:50" ht="15.75" customHeight="1" x14ac:dyDescent="0.2">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c r="AK875" s="6"/>
      <c r="AL875" s="6"/>
      <c r="AM875" s="6"/>
      <c r="AN875" s="6"/>
      <c r="AO875" s="6"/>
      <c r="AP875" s="6"/>
      <c r="AQ875" s="6"/>
      <c r="AR875" s="6"/>
      <c r="AS875" s="6"/>
      <c r="AT875" s="6"/>
      <c r="AU875" s="6"/>
      <c r="AV875" s="6"/>
      <c r="AW875" s="6"/>
      <c r="AX875" s="6"/>
    </row>
    <row r="876" spans="1:50" ht="15.75" customHeight="1" x14ac:dyDescent="0.2">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c r="AK876" s="6"/>
      <c r="AL876" s="6"/>
      <c r="AM876" s="6"/>
      <c r="AN876" s="6"/>
      <c r="AO876" s="6"/>
      <c r="AP876" s="6"/>
      <c r="AQ876" s="6"/>
      <c r="AR876" s="6"/>
      <c r="AS876" s="6"/>
      <c r="AT876" s="6"/>
      <c r="AU876" s="6"/>
      <c r="AV876" s="6"/>
      <c r="AW876" s="6"/>
      <c r="AX876" s="6"/>
    </row>
    <row r="877" spans="1:50" ht="15.75" customHeight="1" x14ac:dyDescent="0.2">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c r="AK877" s="6"/>
      <c r="AL877" s="6"/>
      <c r="AM877" s="6"/>
      <c r="AN877" s="6"/>
      <c r="AO877" s="6"/>
      <c r="AP877" s="6"/>
      <c r="AQ877" s="6"/>
      <c r="AR877" s="6"/>
      <c r="AS877" s="6"/>
      <c r="AT877" s="6"/>
      <c r="AU877" s="6"/>
      <c r="AV877" s="6"/>
      <c r="AW877" s="6"/>
      <c r="AX877" s="6"/>
    </row>
    <row r="878" spans="1:50" ht="15.75" customHeight="1" x14ac:dyDescent="0.2">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c r="AK878" s="6"/>
      <c r="AL878" s="6"/>
      <c r="AM878" s="6"/>
      <c r="AN878" s="6"/>
      <c r="AO878" s="6"/>
      <c r="AP878" s="6"/>
      <c r="AQ878" s="6"/>
      <c r="AR878" s="6"/>
      <c r="AS878" s="6"/>
      <c r="AT878" s="6"/>
      <c r="AU878" s="6"/>
      <c r="AV878" s="6"/>
      <c r="AW878" s="6"/>
      <c r="AX878" s="6"/>
    </row>
    <row r="879" spans="1:50" ht="15.75" customHeight="1" x14ac:dyDescent="0.2">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c r="AK879" s="6"/>
      <c r="AL879" s="6"/>
      <c r="AM879" s="6"/>
      <c r="AN879" s="6"/>
      <c r="AO879" s="6"/>
      <c r="AP879" s="6"/>
      <c r="AQ879" s="6"/>
      <c r="AR879" s="6"/>
      <c r="AS879" s="6"/>
      <c r="AT879" s="6"/>
      <c r="AU879" s="6"/>
      <c r="AV879" s="6"/>
      <c r="AW879" s="6"/>
      <c r="AX879" s="6"/>
    </row>
    <row r="880" spans="1:50" ht="15.75" customHeight="1" x14ac:dyDescent="0.2">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c r="AK880" s="6"/>
      <c r="AL880" s="6"/>
      <c r="AM880" s="6"/>
      <c r="AN880" s="6"/>
      <c r="AO880" s="6"/>
      <c r="AP880" s="6"/>
      <c r="AQ880" s="6"/>
      <c r="AR880" s="6"/>
      <c r="AS880" s="6"/>
      <c r="AT880" s="6"/>
      <c r="AU880" s="6"/>
      <c r="AV880" s="6"/>
      <c r="AW880" s="6"/>
      <c r="AX880" s="6"/>
    </row>
    <row r="881" spans="1:50" ht="15.75" customHeight="1" x14ac:dyDescent="0.2">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c r="AK881" s="6"/>
      <c r="AL881" s="6"/>
      <c r="AM881" s="6"/>
      <c r="AN881" s="6"/>
      <c r="AO881" s="6"/>
      <c r="AP881" s="6"/>
      <c r="AQ881" s="6"/>
      <c r="AR881" s="6"/>
      <c r="AS881" s="6"/>
      <c r="AT881" s="6"/>
      <c r="AU881" s="6"/>
      <c r="AV881" s="6"/>
      <c r="AW881" s="6"/>
      <c r="AX881" s="6"/>
    </row>
    <row r="882" spans="1:50" ht="15.75" customHeight="1" x14ac:dyDescent="0.2">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c r="AK882" s="6"/>
      <c r="AL882" s="6"/>
      <c r="AM882" s="6"/>
      <c r="AN882" s="6"/>
      <c r="AO882" s="6"/>
      <c r="AP882" s="6"/>
      <c r="AQ882" s="6"/>
      <c r="AR882" s="6"/>
      <c r="AS882" s="6"/>
      <c r="AT882" s="6"/>
      <c r="AU882" s="6"/>
      <c r="AV882" s="6"/>
      <c r="AW882" s="6"/>
      <c r="AX882" s="6"/>
    </row>
    <row r="883" spans="1:50" ht="15.75" customHeight="1" x14ac:dyDescent="0.2">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c r="AK883" s="6"/>
      <c r="AL883" s="6"/>
      <c r="AM883" s="6"/>
      <c r="AN883" s="6"/>
      <c r="AO883" s="6"/>
      <c r="AP883" s="6"/>
      <c r="AQ883" s="6"/>
      <c r="AR883" s="6"/>
      <c r="AS883" s="6"/>
      <c r="AT883" s="6"/>
      <c r="AU883" s="6"/>
      <c r="AV883" s="6"/>
      <c r="AW883" s="6"/>
      <c r="AX883" s="6"/>
    </row>
    <row r="884" spans="1:50" ht="15.75" customHeight="1" x14ac:dyDescent="0.2">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c r="AK884" s="6"/>
      <c r="AL884" s="6"/>
      <c r="AM884" s="6"/>
      <c r="AN884" s="6"/>
      <c r="AO884" s="6"/>
      <c r="AP884" s="6"/>
      <c r="AQ884" s="6"/>
      <c r="AR884" s="6"/>
      <c r="AS884" s="6"/>
      <c r="AT884" s="6"/>
      <c r="AU884" s="6"/>
      <c r="AV884" s="6"/>
      <c r="AW884" s="6"/>
      <c r="AX884" s="6"/>
    </row>
    <row r="885" spans="1:50" ht="15.75" customHeight="1" x14ac:dyDescent="0.2">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c r="AK885" s="6"/>
      <c r="AL885" s="6"/>
      <c r="AM885" s="6"/>
      <c r="AN885" s="6"/>
      <c r="AO885" s="6"/>
      <c r="AP885" s="6"/>
      <c r="AQ885" s="6"/>
      <c r="AR885" s="6"/>
      <c r="AS885" s="6"/>
      <c r="AT885" s="6"/>
      <c r="AU885" s="6"/>
      <c r="AV885" s="6"/>
      <c r="AW885" s="6"/>
      <c r="AX885" s="6"/>
    </row>
    <row r="886" spans="1:50" ht="15.75" customHeight="1" x14ac:dyDescent="0.2">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c r="AK886" s="6"/>
      <c r="AL886" s="6"/>
      <c r="AM886" s="6"/>
      <c r="AN886" s="6"/>
      <c r="AO886" s="6"/>
      <c r="AP886" s="6"/>
      <c r="AQ886" s="6"/>
      <c r="AR886" s="6"/>
      <c r="AS886" s="6"/>
      <c r="AT886" s="6"/>
      <c r="AU886" s="6"/>
      <c r="AV886" s="6"/>
      <c r="AW886" s="6"/>
      <c r="AX886" s="6"/>
    </row>
    <row r="887" spans="1:50" ht="15.75" customHeight="1" x14ac:dyDescent="0.2">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c r="AK887" s="6"/>
      <c r="AL887" s="6"/>
      <c r="AM887" s="6"/>
      <c r="AN887" s="6"/>
      <c r="AO887" s="6"/>
      <c r="AP887" s="6"/>
      <c r="AQ887" s="6"/>
      <c r="AR887" s="6"/>
      <c r="AS887" s="6"/>
      <c r="AT887" s="6"/>
      <c r="AU887" s="6"/>
      <c r="AV887" s="6"/>
      <c r="AW887" s="6"/>
      <c r="AX887" s="6"/>
    </row>
    <row r="888" spans="1:50" ht="15.75" customHeight="1" x14ac:dyDescent="0.2">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c r="AK888" s="6"/>
      <c r="AL888" s="6"/>
      <c r="AM888" s="6"/>
      <c r="AN888" s="6"/>
      <c r="AO888" s="6"/>
      <c r="AP888" s="6"/>
      <c r="AQ888" s="6"/>
      <c r="AR888" s="6"/>
      <c r="AS888" s="6"/>
      <c r="AT888" s="6"/>
      <c r="AU888" s="6"/>
      <c r="AV888" s="6"/>
      <c r="AW888" s="6"/>
      <c r="AX888" s="6"/>
    </row>
    <row r="889" spans="1:50" ht="15.75" customHeight="1" x14ac:dyDescent="0.2">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c r="AK889" s="6"/>
      <c r="AL889" s="6"/>
      <c r="AM889" s="6"/>
      <c r="AN889" s="6"/>
      <c r="AO889" s="6"/>
      <c r="AP889" s="6"/>
      <c r="AQ889" s="6"/>
      <c r="AR889" s="6"/>
      <c r="AS889" s="6"/>
      <c r="AT889" s="6"/>
      <c r="AU889" s="6"/>
      <c r="AV889" s="6"/>
      <c r="AW889" s="6"/>
      <c r="AX889" s="6"/>
    </row>
    <row r="890" spans="1:50" ht="15.75" customHeight="1" x14ac:dyDescent="0.2">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c r="AK890" s="6"/>
      <c r="AL890" s="6"/>
      <c r="AM890" s="6"/>
      <c r="AN890" s="6"/>
      <c r="AO890" s="6"/>
      <c r="AP890" s="6"/>
      <c r="AQ890" s="6"/>
      <c r="AR890" s="6"/>
      <c r="AS890" s="6"/>
      <c r="AT890" s="6"/>
      <c r="AU890" s="6"/>
      <c r="AV890" s="6"/>
      <c r="AW890" s="6"/>
      <c r="AX890" s="6"/>
    </row>
    <row r="891" spans="1:50" ht="15.75" customHeight="1" x14ac:dyDescent="0.2">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c r="AK891" s="6"/>
      <c r="AL891" s="6"/>
      <c r="AM891" s="6"/>
      <c r="AN891" s="6"/>
      <c r="AO891" s="6"/>
      <c r="AP891" s="6"/>
      <c r="AQ891" s="6"/>
      <c r="AR891" s="6"/>
      <c r="AS891" s="6"/>
      <c r="AT891" s="6"/>
      <c r="AU891" s="6"/>
      <c r="AV891" s="6"/>
      <c r="AW891" s="6"/>
      <c r="AX891" s="6"/>
    </row>
    <row r="892" spans="1:50" ht="15.75" customHeight="1" x14ac:dyDescent="0.2">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c r="AK892" s="6"/>
      <c r="AL892" s="6"/>
      <c r="AM892" s="6"/>
      <c r="AN892" s="6"/>
      <c r="AO892" s="6"/>
      <c r="AP892" s="6"/>
      <c r="AQ892" s="6"/>
      <c r="AR892" s="6"/>
      <c r="AS892" s="6"/>
      <c r="AT892" s="6"/>
      <c r="AU892" s="6"/>
      <c r="AV892" s="6"/>
      <c r="AW892" s="6"/>
      <c r="AX892" s="6"/>
    </row>
    <row r="893" spans="1:50" ht="15.75" customHeight="1" x14ac:dyDescent="0.2">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c r="AK893" s="6"/>
      <c r="AL893" s="6"/>
      <c r="AM893" s="6"/>
      <c r="AN893" s="6"/>
      <c r="AO893" s="6"/>
      <c r="AP893" s="6"/>
      <c r="AQ893" s="6"/>
      <c r="AR893" s="6"/>
      <c r="AS893" s="6"/>
      <c r="AT893" s="6"/>
      <c r="AU893" s="6"/>
      <c r="AV893" s="6"/>
      <c r="AW893" s="6"/>
      <c r="AX893" s="6"/>
    </row>
    <row r="894" spans="1:50" ht="15.75" customHeight="1" x14ac:dyDescent="0.2">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c r="AK894" s="6"/>
      <c r="AL894" s="6"/>
      <c r="AM894" s="6"/>
      <c r="AN894" s="6"/>
      <c r="AO894" s="6"/>
      <c r="AP894" s="6"/>
      <c r="AQ894" s="6"/>
      <c r="AR894" s="6"/>
      <c r="AS894" s="6"/>
      <c r="AT894" s="6"/>
      <c r="AU894" s="6"/>
      <c r="AV894" s="6"/>
      <c r="AW894" s="6"/>
      <c r="AX894" s="6"/>
    </row>
    <row r="895" spans="1:50" ht="15.75" customHeight="1" x14ac:dyDescent="0.2">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c r="AK895" s="6"/>
      <c r="AL895" s="6"/>
      <c r="AM895" s="6"/>
      <c r="AN895" s="6"/>
      <c r="AO895" s="6"/>
      <c r="AP895" s="6"/>
      <c r="AQ895" s="6"/>
      <c r="AR895" s="6"/>
      <c r="AS895" s="6"/>
      <c r="AT895" s="6"/>
      <c r="AU895" s="6"/>
      <c r="AV895" s="6"/>
      <c r="AW895" s="6"/>
      <c r="AX895" s="6"/>
    </row>
    <row r="896" spans="1:50" ht="15.75" customHeight="1" x14ac:dyDescent="0.2">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c r="AK896" s="6"/>
      <c r="AL896" s="6"/>
      <c r="AM896" s="6"/>
      <c r="AN896" s="6"/>
      <c r="AO896" s="6"/>
      <c r="AP896" s="6"/>
      <c r="AQ896" s="6"/>
      <c r="AR896" s="6"/>
      <c r="AS896" s="6"/>
      <c r="AT896" s="6"/>
      <c r="AU896" s="6"/>
      <c r="AV896" s="6"/>
      <c r="AW896" s="6"/>
      <c r="AX896" s="6"/>
    </row>
    <row r="897" spans="1:50" ht="15.75" customHeight="1" x14ac:dyDescent="0.2">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c r="AK897" s="6"/>
      <c r="AL897" s="6"/>
      <c r="AM897" s="6"/>
      <c r="AN897" s="6"/>
      <c r="AO897" s="6"/>
      <c r="AP897" s="6"/>
      <c r="AQ897" s="6"/>
      <c r="AR897" s="6"/>
      <c r="AS897" s="6"/>
      <c r="AT897" s="6"/>
      <c r="AU897" s="6"/>
      <c r="AV897" s="6"/>
      <c r="AW897" s="6"/>
      <c r="AX897" s="6"/>
    </row>
    <row r="898" spans="1:50" ht="15.75" customHeight="1" x14ac:dyDescent="0.2">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c r="AK898" s="6"/>
      <c r="AL898" s="6"/>
      <c r="AM898" s="6"/>
      <c r="AN898" s="6"/>
      <c r="AO898" s="6"/>
      <c r="AP898" s="6"/>
      <c r="AQ898" s="6"/>
      <c r="AR898" s="6"/>
      <c r="AS898" s="6"/>
      <c r="AT898" s="6"/>
      <c r="AU898" s="6"/>
      <c r="AV898" s="6"/>
      <c r="AW898" s="6"/>
      <c r="AX898" s="6"/>
    </row>
    <row r="899" spans="1:50" ht="15.75" customHeight="1" x14ac:dyDescent="0.2">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c r="AK899" s="6"/>
      <c r="AL899" s="6"/>
      <c r="AM899" s="6"/>
      <c r="AN899" s="6"/>
      <c r="AO899" s="6"/>
      <c r="AP899" s="6"/>
      <c r="AQ899" s="6"/>
      <c r="AR899" s="6"/>
      <c r="AS899" s="6"/>
      <c r="AT899" s="6"/>
      <c r="AU899" s="6"/>
      <c r="AV899" s="6"/>
      <c r="AW899" s="6"/>
      <c r="AX899" s="6"/>
    </row>
    <row r="900" spans="1:50" ht="15.75" customHeight="1" x14ac:dyDescent="0.2">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c r="AK900" s="6"/>
      <c r="AL900" s="6"/>
      <c r="AM900" s="6"/>
      <c r="AN900" s="6"/>
      <c r="AO900" s="6"/>
      <c r="AP900" s="6"/>
      <c r="AQ900" s="6"/>
      <c r="AR900" s="6"/>
      <c r="AS900" s="6"/>
      <c r="AT900" s="6"/>
      <c r="AU900" s="6"/>
      <c r="AV900" s="6"/>
      <c r="AW900" s="6"/>
      <c r="AX900" s="6"/>
    </row>
    <row r="901" spans="1:50" ht="15.75" customHeight="1" x14ac:dyDescent="0.2">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c r="AK901" s="6"/>
      <c r="AL901" s="6"/>
      <c r="AM901" s="6"/>
      <c r="AN901" s="6"/>
      <c r="AO901" s="6"/>
      <c r="AP901" s="6"/>
      <c r="AQ901" s="6"/>
      <c r="AR901" s="6"/>
      <c r="AS901" s="6"/>
      <c r="AT901" s="6"/>
      <c r="AU901" s="6"/>
      <c r="AV901" s="6"/>
      <c r="AW901" s="6"/>
      <c r="AX901" s="6"/>
    </row>
    <row r="902" spans="1:50" ht="15.75" customHeight="1" x14ac:dyDescent="0.2">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c r="AK902" s="6"/>
      <c r="AL902" s="6"/>
      <c r="AM902" s="6"/>
      <c r="AN902" s="6"/>
      <c r="AO902" s="6"/>
      <c r="AP902" s="6"/>
      <c r="AQ902" s="6"/>
      <c r="AR902" s="6"/>
      <c r="AS902" s="6"/>
      <c r="AT902" s="6"/>
      <c r="AU902" s="6"/>
      <c r="AV902" s="6"/>
      <c r="AW902" s="6"/>
      <c r="AX902" s="6"/>
    </row>
    <row r="903" spans="1:50" ht="15.75" customHeight="1" x14ac:dyDescent="0.2">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c r="AK903" s="6"/>
      <c r="AL903" s="6"/>
      <c r="AM903" s="6"/>
      <c r="AN903" s="6"/>
      <c r="AO903" s="6"/>
      <c r="AP903" s="6"/>
      <c r="AQ903" s="6"/>
      <c r="AR903" s="6"/>
      <c r="AS903" s="6"/>
      <c r="AT903" s="6"/>
      <c r="AU903" s="6"/>
      <c r="AV903" s="6"/>
      <c r="AW903" s="6"/>
      <c r="AX903" s="6"/>
    </row>
    <row r="904" spans="1:50" ht="15.75" customHeight="1" x14ac:dyDescent="0.2">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c r="AK904" s="6"/>
      <c r="AL904" s="6"/>
      <c r="AM904" s="6"/>
      <c r="AN904" s="6"/>
      <c r="AO904" s="6"/>
      <c r="AP904" s="6"/>
      <c r="AQ904" s="6"/>
      <c r="AR904" s="6"/>
      <c r="AS904" s="6"/>
      <c r="AT904" s="6"/>
      <c r="AU904" s="6"/>
      <c r="AV904" s="6"/>
      <c r="AW904" s="6"/>
      <c r="AX904" s="6"/>
    </row>
    <row r="905" spans="1:50" ht="15.75" customHeight="1" x14ac:dyDescent="0.2">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c r="AK905" s="6"/>
      <c r="AL905" s="6"/>
      <c r="AM905" s="6"/>
      <c r="AN905" s="6"/>
      <c r="AO905" s="6"/>
      <c r="AP905" s="6"/>
      <c r="AQ905" s="6"/>
      <c r="AR905" s="6"/>
      <c r="AS905" s="6"/>
      <c r="AT905" s="6"/>
      <c r="AU905" s="6"/>
      <c r="AV905" s="6"/>
      <c r="AW905" s="6"/>
      <c r="AX905" s="6"/>
    </row>
    <row r="906" spans="1:50" ht="15.75" customHeight="1" x14ac:dyDescent="0.2">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c r="AK906" s="6"/>
      <c r="AL906" s="6"/>
      <c r="AM906" s="6"/>
      <c r="AN906" s="6"/>
      <c r="AO906" s="6"/>
      <c r="AP906" s="6"/>
      <c r="AQ906" s="6"/>
      <c r="AR906" s="6"/>
      <c r="AS906" s="6"/>
      <c r="AT906" s="6"/>
      <c r="AU906" s="6"/>
      <c r="AV906" s="6"/>
      <c r="AW906" s="6"/>
      <c r="AX906" s="6"/>
    </row>
    <row r="907" spans="1:50" ht="15.75" customHeight="1" x14ac:dyDescent="0.2">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c r="AK907" s="6"/>
      <c r="AL907" s="6"/>
      <c r="AM907" s="6"/>
      <c r="AN907" s="6"/>
      <c r="AO907" s="6"/>
      <c r="AP907" s="6"/>
      <c r="AQ907" s="6"/>
      <c r="AR907" s="6"/>
      <c r="AS907" s="6"/>
      <c r="AT907" s="6"/>
      <c r="AU907" s="6"/>
      <c r="AV907" s="6"/>
      <c r="AW907" s="6"/>
      <c r="AX907" s="6"/>
    </row>
    <row r="908" spans="1:50" ht="15.75" customHeight="1" x14ac:dyDescent="0.2">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c r="AK908" s="6"/>
      <c r="AL908" s="6"/>
      <c r="AM908" s="6"/>
      <c r="AN908" s="6"/>
      <c r="AO908" s="6"/>
      <c r="AP908" s="6"/>
      <c r="AQ908" s="6"/>
      <c r="AR908" s="6"/>
      <c r="AS908" s="6"/>
      <c r="AT908" s="6"/>
      <c r="AU908" s="6"/>
      <c r="AV908" s="6"/>
      <c r="AW908" s="6"/>
      <c r="AX908" s="6"/>
    </row>
    <row r="909" spans="1:50" ht="15.75" customHeight="1" x14ac:dyDescent="0.2">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c r="AK909" s="6"/>
      <c r="AL909" s="6"/>
      <c r="AM909" s="6"/>
      <c r="AN909" s="6"/>
      <c r="AO909" s="6"/>
      <c r="AP909" s="6"/>
      <c r="AQ909" s="6"/>
      <c r="AR909" s="6"/>
      <c r="AS909" s="6"/>
      <c r="AT909" s="6"/>
      <c r="AU909" s="6"/>
      <c r="AV909" s="6"/>
      <c r="AW909" s="6"/>
      <c r="AX909" s="6"/>
    </row>
    <row r="910" spans="1:50" ht="15.75" customHeight="1" x14ac:dyDescent="0.2">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c r="AK910" s="6"/>
      <c r="AL910" s="6"/>
      <c r="AM910" s="6"/>
      <c r="AN910" s="6"/>
      <c r="AO910" s="6"/>
      <c r="AP910" s="6"/>
      <c r="AQ910" s="6"/>
      <c r="AR910" s="6"/>
      <c r="AS910" s="6"/>
      <c r="AT910" s="6"/>
      <c r="AU910" s="6"/>
      <c r="AV910" s="6"/>
      <c r="AW910" s="6"/>
      <c r="AX910" s="6"/>
    </row>
    <row r="911" spans="1:50" ht="15.75" customHeight="1" x14ac:dyDescent="0.2">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c r="AK911" s="6"/>
      <c r="AL911" s="6"/>
      <c r="AM911" s="6"/>
      <c r="AN911" s="6"/>
      <c r="AO911" s="6"/>
      <c r="AP911" s="6"/>
      <c r="AQ911" s="6"/>
      <c r="AR911" s="6"/>
      <c r="AS911" s="6"/>
      <c r="AT911" s="6"/>
      <c r="AU911" s="6"/>
      <c r="AV911" s="6"/>
      <c r="AW911" s="6"/>
      <c r="AX911" s="6"/>
    </row>
    <row r="912" spans="1:50" ht="15.75" customHeight="1" x14ac:dyDescent="0.2">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c r="AK912" s="6"/>
      <c r="AL912" s="6"/>
      <c r="AM912" s="6"/>
      <c r="AN912" s="6"/>
      <c r="AO912" s="6"/>
      <c r="AP912" s="6"/>
      <c r="AQ912" s="6"/>
      <c r="AR912" s="6"/>
      <c r="AS912" s="6"/>
      <c r="AT912" s="6"/>
      <c r="AU912" s="6"/>
      <c r="AV912" s="6"/>
      <c r="AW912" s="6"/>
      <c r="AX912" s="6"/>
    </row>
    <row r="913" spans="1:50" ht="15.75" customHeight="1" x14ac:dyDescent="0.2">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c r="AK913" s="6"/>
      <c r="AL913" s="6"/>
      <c r="AM913" s="6"/>
      <c r="AN913" s="6"/>
      <c r="AO913" s="6"/>
      <c r="AP913" s="6"/>
      <c r="AQ913" s="6"/>
      <c r="AR913" s="6"/>
      <c r="AS913" s="6"/>
      <c r="AT913" s="6"/>
      <c r="AU913" s="6"/>
      <c r="AV913" s="6"/>
      <c r="AW913" s="6"/>
      <c r="AX913" s="6"/>
    </row>
    <row r="914" spans="1:50" ht="15.75" customHeight="1" x14ac:dyDescent="0.2">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c r="AK914" s="6"/>
      <c r="AL914" s="6"/>
      <c r="AM914" s="6"/>
      <c r="AN914" s="6"/>
      <c r="AO914" s="6"/>
      <c r="AP914" s="6"/>
      <c r="AQ914" s="6"/>
      <c r="AR914" s="6"/>
      <c r="AS914" s="6"/>
      <c r="AT914" s="6"/>
      <c r="AU914" s="6"/>
      <c r="AV914" s="6"/>
      <c r="AW914" s="6"/>
      <c r="AX914" s="6"/>
    </row>
    <row r="915" spans="1:50" ht="15.75" customHeight="1" x14ac:dyDescent="0.2">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c r="AK915" s="6"/>
      <c r="AL915" s="6"/>
      <c r="AM915" s="6"/>
      <c r="AN915" s="6"/>
      <c r="AO915" s="6"/>
      <c r="AP915" s="6"/>
      <c r="AQ915" s="6"/>
      <c r="AR915" s="6"/>
      <c r="AS915" s="6"/>
      <c r="AT915" s="6"/>
      <c r="AU915" s="6"/>
      <c r="AV915" s="6"/>
      <c r="AW915" s="6"/>
      <c r="AX915" s="6"/>
    </row>
    <row r="916" spans="1:50" ht="15.75" customHeight="1" x14ac:dyDescent="0.2">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c r="AK916" s="6"/>
      <c r="AL916" s="6"/>
      <c r="AM916" s="6"/>
      <c r="AN916" s="6"/>
      <c r="AO916" s="6"/>
      <c r="AP916" s="6"/>
      <c r="AQ916" s="6"/>
      <c r="AR916" s="6"/>
      <c r="AS916" s="6"/>
      <c r="AT916" s="6"/>
      <c r="AU916" s="6"/>
      <c r="AV916" s="6"/>
      <c r="AW916" s="6"/>
      <c r="AX916" s="6"/>
    </row>
    <row r="917" spans="1:50" ht="15.75" customHeight="1" x14ac:dyDescent="0.2">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c r="AK917" s="6"/>
      <c r="AL917" s="6"/>
      <c r="AM917" s="6"/>
      <c r="AN917" s="6"/>
      <c r="AO917" s="6"/>
      <c r="AP917" s="6"/>
      <c r="AQ917" s="6"/>
      <c r="AR917" s="6"/>
      <c r="AS917" s="6"/>
      <c r="AT917" s="6"/>
      <c r="AU917" s="6"/>
      <c r="AV917" s="6"/>
      <c r="AW917" s="6"/>
      <c r="AX917" s="6"/>
    </row>
    <row r="918" spans="1:50" ht="15.75" customHeight="1" x14ac:dyDescent="0.2">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c r="AK918" s="6"/>
      <c r="AL918" s="6"/>
      <c r="AM918" s="6"/>
      <c r="AN918" s="6"/>
      <c r="AO918" s="6"/>
      <c r="AP918" s="6"/>
      <c r="AQ918" s="6"/>
      <c r="AR918" s="6"/>
      <c r="AS918" s="6"/>
      <c r="AT918" s="6"/>
      <c r="AU918" s="6"/>
      <c r="AV918" s="6"/>
      <c r="AW918" s="6"/>
      <c r="AX918" s="6"/>
    </row>
    <row r="919" spans="1:50" ht="15.75" customHeight="1" x14ac:dyDescent="0.2">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c r="AK919" s="6"/>
      <c r="AL919" s="6"/>
      <c r="AM919" s="6"/>
      <c r="AN919" s="6"/>
      <c r="AO919" s="6"/>
      <c r="AP919" s="6"/>
      <c r="AQ919" s="6"/>
      <c r="AR919" s="6"/>
      <c r="AS919" s="6"/>
      <c r="AT919" s="6"/>
      <c r="AU919" s="6"/>
      <c r="AV919" s="6"/>
      <c r="AW919" s="6"/>
      <c r="AX919" s="6"/>
    </row>
    <row r="920" spans="1:50" ht="15.75" customHeight="1" x14ac:dyDescent="0.2">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c r="AK920" s="6"/>
      <c r="AL920" s="6"/>
      <c r="AM920" s="6"/>
      <c r="AN920" s="6"/>
      <c r="AO920" s="6"/>
      <c r="AP920" s="6"/>
      <c r="AQ920" s="6"/>
      <c r="AR920" s="6"/>
      <c r="AS920" s="6"/>
      <c r="AT920" s="6"/>
      <c r="AU920" s="6"/>
      <c r="AV920" s="6"/>
      <c r="AW920" s="6"/>
      <c r="AX920" s="6"/>
    </row>
    <row r="921" spans="1:50" ht="15.75" customHeight="1" x14ac:dyDescent="0.2">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c r="AK921" s="6"/>
      <c r="AL921" s="6"/>
      <c r="AM921" s="6"/>
      <c r="AN921" s="6"/>
      <c r="AO921" s="6"/>
      <c r="AP921" s="6"/>
      <c r="AQ921" s="6"/>
      <c r="AR921" s="6"/>
      <c r="AS921" s="6"/>
      <c r="AT921" s="6"/>
      <c r="AU921" s="6"/>
      <c r="AV921" s="6"/>
      <c r="AW921" s="6"/>
      <c r="AX921" s="6"/>
    </row>
    <row r="922" spans="1:50" ht="15.75" customHeight="1" x14ac:dyDescent="0.2">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c r="AK922" s="6"/>
      <c r="AL922" s="6"/>
      <c r="AM922" s="6"/>
      <c r="AN922" s="6"/>
      <c r="AO922" s="6"/>
      <c r="AP922" s="6"/>
      <c r="AQ922" s="6"/>
      <c r="AR922" s="6"/>
      <c r="AS922" s="6"/>
      <c r="AT922" s="6"/>
      <c r="AU922" s="6"/>
      <c r="AV922" s="6"/>
      <c r="AW922" s="6"/>
      <c r="AX922" s="6"/>
    </row>
    <row r="923" spans="1:50" ht="15.75" customHeight="1" x14ac:dyDescent="0.2">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c r="AK923" s="6"/>
      <c r="AL923" s="6"/>
      <c r="AM923" s="6"/>
      <c r="AN923" s="6"/>
      <c r="AO923" s="6"/>
      <c r="AP923" s="6"/>
      <c r="AQ923" s="6"/>
      <c r="AR923" s="6"/>
      <c r="AS923" s="6"/>
      <c r="AT923" s="6"/>
      <c r="AU923" s="6"/>
      <c r="AV923" s="6"/>
      <c r="AW923" s="6"/>
      <c r="AX923" s="6"/>
    </row>
    <row r="924" spans="1:50" ht="15.75" customHeight="1" x14ac:dyDescent="0.2">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c r="AK924" s="6"/>
      <c r="AL924" s="6"/>
      <c r="AM924" s="6"/>
      <c r="AN924" s="6"/>
      <c r="AO924" s="6"/>
      <c r="AP924" s="6"/>
      <c r="AQ924" s="6"/>
      <c r="AR924" s="6"/>
      <c r="AS924" s="6"/>
      <c r="AT924" s="6"/>
      <c r="AU924" s="6"/>
      <c r="AV924" s="6"/>
      <c r="AW924" s="6"/>
      <c r="AX924" s="6"/>
    </row>
    <row r="925" spans="1:50" ht="15.75" customHeight="1" x14ac:dyDescent="0.2">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c r="AK925" s="6"/>
      <c r="AL925" s="6"/>
      <c r="AM925" s="6"/>
      <c r="AN925" s="6"/>
      <c r="AO925" s="6"/>
      <c r="AP925" s="6"/>
      <c r="AQ925" s="6"/>
      <c r="AR925" s="6"/>
      <c r="AS925" s="6"/>
      <c r="AT925" s="6"/>
      <c r="AU925" s="6"/>
      <c r="AV925" s="6"/>
      <c r="AW925" s="6"/>
      <c r="AX925" s="6"/>
    </row>
    <row r="926" spans="1:50" ht="15.75" customHeight="1" x14ac:dyDescent="0.2">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c r="AK926" s="6"/>
      <c r="AL926" s="6"/>
      <c r="AM926" s="6"/>
      <c r="AN926" s="6"/>
      <c r="AO926" s="6"/>
      <c r="AP926" s="6"/>
      <c r="AQ926" s="6"/>
      <c r="AR926" s="6"/>
      <c r="AS926" s="6"/>
      <c r="AT926" s="6"/>
      <c r="AU926" s="6"/>
      <c r="AV926" s="6"/>
      <c r="AW926" s="6"/>
      <c r="AX926" s="6"/>
    </row>
    <row r="927" spans="1:50" ht="15.75" customHeight="1" x14ac:dyDescent="0.2">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c r="AK927" s="6"/>
      <c r="AL927" s="6"/>
      <c r="AM927" s="6"/>
      <c r="AN927" s="6"/>
      <c r="AO927" s="6"/>
      <c r="AP927" s="6"/>
      <c r="AQ927" s="6"/>
      <c r="AR927" s="6"/>
      <c r="AS927" s="6"/>
      <c r="AT927" s="6"/>
      <c r="AU927" s="6"/>
      <c r="AV927" s="6"/>
      <c r="AW927" s="6"/>
      <c r="AX927" s="6"/>
    </row>
    <row r="928" spans="1:50" ht="15.75" customHeight="1" x14ac:dyDescent="0.2">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c r="AK928" s="6"/>
      <c r="AL928" s="6"/>
      <c r="AM928" s="6"/>
      <c r="AN928" s="6"/>
      <c r="AO928" s="6"/>
      <c r="AP928" s="6"/>
      <c r="AQ928" s="6"/>
      <c r="AR928" s="6"/>
      <c r="AS928" s="6"/>
      <c r="AT928" s="6"/>
      <c r="AU928" s="6"/>
      <c r="AV928" s="6"/>
      <c r="AW928" s="6"/>
      <c r="AX928" s="6"/>
    </row>
    <row r="929" spans="1:50" ht="15.75" customHeight="1" x14ac:dyDescent="0.2">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c r="AK929" s="6"/>
      <c r="AL929" s="6"/>
      <c r="AM929" s="6"/>
      <c r="AN929" s="6"/>
      <c r="AO929" s="6"/>
      <c r="AP929" s="6"/>
      <c r="AQ929" s="6"/>
      <c r="AR929" s="6"/>
      <c r="AS929" s="6"/>
      <c r="AT929" s="6"/>
      <c r="AU929" s="6"/>
      <c r="AV929" s="6"/>
      <c r="AW929" s="6"/>
      <c r="AX929" s="6"/>
    </row>
    <row r="930" spans="1:50" ht="15.75" customHeight="1" x14ac:dyDescent="0.2">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c r="AK930" s="6"/>
      <c r="AL930" s="6"/>
      <c r="AM930" s="6"/>
      <c r="AN930" s="6"/>
      <c r="AO930" s="6"/>
      <c r="AP930" s="6"/>
      <c r="AQ930" s="6"/>
      <c r="AR930" s="6"/>
      <c r="AS930" s="6"/>
      <c r="AT930" s="6"/>
      <c r="AU930" s="6"/>
      <c r="AV930" s="6"/>
      <c r="AW930" s="6"/>
      <c r="AX930" s="6"/>
    </row>
    <row r="931" spans="1:50" ht="15.75" customHeight="1" x14ac:dyDescent="0.2">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c r="AK931" s="6"/>
      <c r="AL931" s="6"/>
      <c r="AM931" s="6"/>
      <c r="AN931" s="6"/>
      <c r="AO931" s="6"/>
      <c r="AP931" s="6"/>
      <c r="AQ931" s="6"/>
      <c r="AR931" s="6"/>
      <c r="AS931" s="6"/>
      <c r="AT931" s="6"/>
      <c r="AU931" s="6"/>
      <c r="AV931" s="6"/>
      <c r="AW931" s="6"/>
      <c r="AX931" s="6"/>
    </row>
    <row r="932" spans="1:50" ht="15.75" customHeight="1" x14ac:dyDescent="0.2">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c r="AK932" s="6"/>
      <c r="AL932" s="6"/>
      <c r="AM932" s="6"/>
      <c r="AN932" s="6"/>
      <c r="AO932" s="6"/>
      <c r="AP932" s="6"/>
      <c r="AQ932" s="6"/>
      <c r="AR932" s="6"/>
      <c r="AS932" s="6"/>
      <c r="AT932" s="6"/>
      <c r="AU932" s="6"/>
      <c r="AV932" s="6"/>
      <c r="AW932" s="6"/>
      <c r="AX932" s="6"/>
    </row>
    <row r="933" spans="1:50" ht="15.75" customHeight="1" x14ac:dyDescent="0.2">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c r="AK933" s="6"/>
      <c r="AL933" s="6"/>
      <c r="AM933" s="6"/>
      <c r="AN933" s="6"/>
      <c r="AO933" s="6"/>
      <c r="AP933" s="6"/>
      <c r="AQ933" s="6"/>
      <c r="AR933" s="6"/>
      <c r="AS933" s="6"/>
      <c r="AT933" s="6"/>
      <c r="AU933" s="6"/>
      <c r="AV933" s="6"/>
      <c r="AW933" s="6"/>
      <c r="AX933" s="6"/>
    </row>
    <row r="934" spans="1:50" ht="15.75" customHeight="1" x14ac:dyDescent="0.2">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c r="AK934" s="6"/>
      <c r="AL934" s="6"/>
      <c r="AM934" s="6"/>
      <c r="AN934" s="6"/>
      <c r="AO934" s="6"/>
      <c r="AP934" s="6"/>
      <c r="AQ934" s="6"/>
      <c r="AR934" s="6"/>
      <c r="AS934" s="6"/>
      <c r="AT934" s="6"/>
      <c r="AU934" s="6"/>
      <c r="AV934" s="6"/>
      <c r="AW934" s="6"/>
      <c r="AX934" s="6"/>
    </row>
    <row r="935" spans="1:50" ht="15.75" customHeight="1" x14ac:dyDescent="0.2">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c r="AK935" s="6"/>
      <c r="AL935" s="6"/>
      <c r="AM935" s="6"/>
      <c r="AN935" s="6"/>
      <c r="AO935" s="6"/>
      <c r="AP935" s="6"/>
      <c r="AQ935" s="6"/>
      <c r="AR935" s="6"/>
      <c r="AS935" s="6"/>
      <c r="AT935" s="6"/>
      <c r="AU935" s="6"/>
      <c r="AV935" s="6"/>
      <c r="AW935" s="6"/>
      <c r="AX935" s="6"/>
    </row>
    <row r="936" spans="1:50" ht="15.75" customHeight="1" x14ac:dyDescent="0.2">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c r="AK936" s="6"/>
      <c r="AL936" s="6"/>
      <c r="AM936" s="6"/>
      <c r="AN936" s="6"/>
      <c r="AO936" s="6"/>
      <c r="AP936" s="6"/>
      <c r="AQ936" s="6"/>
      <c r="AR936" s="6"/>
      <c r="AS936" s="6"/>
      <c r="AT936" s="6"/>
      <c r="AU936" s="6"/>
      <c r="AV936" s="6"/>
      <c r="AW936" s="6"/>
      <c r="AX936" s="6"/>
    </row>
    <row r="937" spans="1:50" ht="15.75" customHeight="1" x14ac:dyDescent="0.2">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c r="AK937" s="6"/>
      <c r="AL937" s="6"/>
      <c r="AM937" s="6"/>
      <c r="AN937" s="6"/>
      <c r="AO937" s="6"/>
      <c r="AP937" s="6"/>
      <c r="AQ937" s="6"/>
      <c r="AR937" s="6"/>
      <c r="AS937" s="6"/>
      <c r="AT937" s="6"/>
      <c r="AU937" s="6"/>
      <c r="AV937" s="6"/>
      <c r="AW937" s="6"/>
      <c r="AX937" s="6"/>
    </row>
    <row r="938" spans="1:50" ht="15.75" customHeight="1" x14ac:dyDescent="0.2">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c r="AK938" s="6"/>
      <c r="AL938" s="6"/>
      <c r="AM938" s="6"/>
      <c r="AN938" s="6"/>
      <c r="AO938" s="6"/>
      <c r="AP938" s="6"/>
      <c r="AQ938" s="6"/>
      <c r="AR938" s="6"/>
      <c r="AS938" s="6"/>
      <c r="AT938" s="6"/>
      <c r="AU938" s="6"/>
      <c r="AV938" s="6"/>
      <c r="AW938" s="6"/>
      <c r="AX938" s="6"/>
    </row>
    <row r="939" spans="1:50" ht="15.75" customHeight="1" x14ac:dyDescent="0.2">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c r="AK939" s="6"/>
      <c r="AL939" s="6"/>
      <c r="AM939" s="6"/>
      <c r="AN939" s="6"/>
      <c r="AO939" s="6"/>
      <c r="AP939" s="6"/>
      <c r="AQ939" s="6"/>
      <c r="AR939" s="6"/>
      <c r="AS939" s="6"/>
      <c r="AT939" s="6"/>
      <c r="AU939" s="6"/>
      <c r="AV939" s="6"/>
      <c r="AW939" s="6"/>
      <c r="AX939" s="6"/>
    </row>
    <row r="940" spans="1:50" ht="15.75" customHeight="1" x14ac:dyDescent="0.2">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6"/>
      <c r="AL940" s="6"/>
      <c r="AM940" s="6"/>
      <c r="AN940" s="6"/>
      <c r="AO940" s="6"/>
      <c r="AP940" s="6"/>
      <c r="AQ940" s="6"/>
      <c r="AR940" s="6"/>
      <c r="AS940" s="6"/>
      <c r="AT940" s="6"/>
      <c r="AU940" s="6"/>
      <c r="AV940" s="6"/>
      <c r="AW940" s="6"/>
      <c r="AX940" s="6"/>
    </row>
    <row r="941" spans="1:50" ht="15.75" customHeight="1" x14ac:dyDescent="0.2">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c r="AK941" s="6"/>
      <c r="AL941" s="6"/>
      <c r="AM941" s="6"/>
      <c r="AN941" s="6"/>
      <c r="AO941" s="6"/>
      <c r="AP941" s="6"/>
      <c r="AQ941" s="6"/>
      <c r="AR941" s="6"/>
      <c r="AS941" s="6"/>
      <c r="AT941" s="6"/>
      <c r="AU941" s="6"/>
      <c r="AV941" s="6"/>
      <c r="AW941" s="6"/>
      <c r="AX941" s="6"/>
    </row>
    <row r="942" spans="1:50" ht="15.75" customHeight="1" x14ac:dyDescent="0.2">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c r="AK942" s="6"/>
      <c r="AL942" s="6"/>
      <c r="AM942" s="6"/>
      <c r="AN942" s="6"/>
      <c r="AO942" s="6"/>
      <c r="AP942" s="6"/>
      <c r="AQ942" s="6"/>
      <c r="AR942" s="6"/>
      <c r="AS942" s="6"/>
      <c r="AT942" s="6"/>
      <c r="AU942" s="6"/>
      <c r="AV942" s="6"/>
      <c r="AW942" s="6"/>
      <c r="AX942" s="6"/>
    </row>
    <row r="943" spans="1:50" ht="15.75" customHeight="1" x14ac:dyDescent="0.2">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c r="AK943" s="6"/>
      <c r="AL943" s="6"/>
      <c r="AM943" s="6"/>
      <c r="AN943" s="6"/>
      <c r="AO943" s="6"/>
      <c r="AP943" s="6"/>
      <c r="AQ943" s="6"/>
      <c r="AR943" s="6"/>
      <c r="AS943" s="6"/>
      <c r="AT943" s="6"/>
      <c r="AU943" s="6"/>
      <c r="AV943" s="6"/>
      <c r="AW943" s="6"/>
      <c r="AX943" s="6"/>
    </row>
    <row r="944" spans="1:50" ht="15.75" customHeight="1" x14ac:dyDescent="0.2">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c r="AK944" s="6"/>
      <c r="AL944" s="6"/>
      <c r="AM944" s="6"/>
      <c r="AN944" s="6"/>
      <c r="AO944" s="6"/>
      <c r="AP944" s="6"/>
      <c r="AQ944" s="6"/>
      <c r="AR944" s="6"/>
      <c r="AS944" s="6"/>
      <c r="AT944" s="6"/>
      <c r="AU944" s="6"/>
      <c r="AV944" s="6"/>
      <c r="AW944" s="6"/>
      <c r="AX944" s="6"/>
    </row>
    <row r="945" spans="1:50" ht="15.75" customHeight="1" x14ac:dyDescent="0.2">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c r="AK945" s="6"/>
      <c r="AL945" s="6"/>
      <c r="AM945" s="6"/>
      <c r="AN945" s="6"/>
      <c r="AO945" s="6"/>
      <c r="AP945" s="6"/>
      <c r="AQ945" s="6"/>
      <c r="AR945" s="6"/>
      <c r="AS945" s="6"/>
      <c r="AT945" s="6"/>
      <c r="AU945" s="6"/>
      <c r="AV945" s="6"/>
      <c r="AW945" s="6"/>
      <c r="AX945" s="6"/>
    </row>
    <row r="946" spans="1:50" ht="15.75" customHeight="1" x14ac:dyDescent="0.2">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c r="AK946" s="6"/>
      <c r="AL946" s="6"/>
      <c r="AM946" s="6"/>
      <c r="AN946" s="6"/>
      <c r="AO946" s="6"/>
      <c r="AP946" s="6"/>
      <c r="AQ946" s="6"/>
      <c r="AR946" s="6"/>
      <c r="AS946" s="6"/>
      <c r="AT946" s="6"/>
      <c r="AU946" s="6"/>
      <c r="AV946" s="6"/>
      <c r="AW946" s="6"/>
      <c r="AX946" s="6"/>
    </row>
    <row r="947" spans="1:50" ht="15.75" customHeight="1" x14ac:dyDescent="0.2">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c r="AK947" s="6"/>
      <c r="AL947" s="6"/>
      <c r="AM947" s="6"/>
      <c r="AN947" s="6"/>
      <c r="AO947" s="6"/>
      <c r="AP947" s="6"/>
      <c r="AQ947" s="6"/>
      <c r="AR947" s="6"/>
      <c r="AS947" s="6"/>
      <c r="AT947" s="6"/>
      <c r="AU947" s="6"/>
      <c r="AV947" s="6"/>
      <c r="AW947" s="6"/>
      <c r="AX947" s="6"/>
    </row>
    <row r="948" spans="1:50" ht="15.75" customHeight="1" x14ac:dyDescent="0.2">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c r="AK948" s="6"/>
      <c r="AL948" s="6"/>
      <c r="AM948" s="6"/>
      <c r="AN948" s="6"/>
      <c r="AO948" s="6"/>
      <c r="AP948" s="6"/>
      <c r="AQ948" s="6"/>
      <c r="AR948" s="6"/>
      <c r="AS948" s="6"/>
      <c r="AT948" s="6"/>
      <c r="AU948" s="6"/>
      <c r="AV948" s="6"/>
      <c r="AW948" s="6"/>
      <c r="AX948" s="6"/>
    </row>
    <row r="949" spans="1:50" ht="15.75" customHeight="1" x14ac:dyDescent="0.2">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c r="AK949" s="6"/>
      <c r="AL949" s="6"/>
      <c r="AM949" s="6"/>
      <c r="AN949" s="6"/>
      <c r="AO949" s="6"/>
      <c r="AP949" s="6"/>
      <c r="AQ949" s="6"/>
      <c r="AR949" s="6"/>
      <c r="AS949" s="6"/>
      <c r="AT949" s="6"/>
      <c r="AU949" s="6"/>
      <c r="AV949" s="6"/>
      <c r="AW949" s="6"/>
      <c r="AX949" s="6"/>
    </row>
    <row r="950" spans="1:50" ht="15.75" customHeight="1" x14ac:dyDescent="0.2">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c r="AK950" s="6"/>
      <c r="AL950" s="6"/>
      <c r="AM950" s="6"/>
      <c r="AN950" s="6"/>
      <c r="AO950" s="6"/>
      <c r="AP950" s="6"/>
      <c r="AQ950" s="6"/>
      <c r="AR950" s="6"/>
      <c r="AS950" s="6"/>
      <c r="AT950" s="6"/>
      <c r="AU950" s="6"/>
      <c r="AV950" s="6"/>
      <c r="AW950" s="6"/>
      <c r="AX950" s="6"/>
    </row>
    <row r="951" spans="1:50" ht="15.75" customHeight="1" x14ac:dyDescent="0.2">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c r="AK951" s="6"/>
      <c r="AL951" s="6"/>
      <c r="AM951" s="6"/>
      <c r="AN951" s="6"/>
      <c r="AO951" s="6"/>
      <c r="AP951" s="6"/>
      <c r="AQ951" s="6"/>
      <c r="AR951" s="6"/>
      <c r="AS951" s="6"/>
      <c r="AT951" s="6"/>
      <c r="AU951" s="6"/>
      <c r="AV951" s="6"/>
      <c r="AW951" s="6"/>
      <c r="AX951" s="6"/>
    </row>
    <row r="952" spans="1:50" ht="15.75" customHeight="1" x14ac:dyDescent="0.2">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c r="AK952" s="6"/>
      <c r="AL952" s="6"/>
      <c r="AM952" s="6"/>
      <c r="AN952" s="6"/>
      <c r="AO952" s="6"/>
      <c r="AP952" s="6"/>
      <c r="AQ952" s="6"/>
      <c r="AR952" s="6"/>
      <c r="AS952" s="6"/>
      <c r="AT952" s="6"/>
      <c r="AU952" s="6"/>
      <c r="AV952" s="6"/>
      <c r="AW952" s="6"/>
      <c r="AX952" s="6"/>
    </row>
    <row r="953" spans="1:50" ht="15.75" customHeight="1" x14ac:dyDescent="0.2">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c r="AK953" s="6"/>
      <c r="AL953" s="6"/>
      <c r="AM953" s="6"/>
      <c r="AN953" s="6"/>
      <c r="AO953" s="6"/>
      <c r="AP953" s="6"/>
      <c r="AQ953" s="6"/>
      <c r="AR953" s="6"/>
      <c r="AS953" s="6"/>
      <c r="AT953" s="6"/>
      <c r="AU953" s="6"/>
      <c r="AV953" s="6"/>
      <c r="AW953" s="6"/>
      <c r="AX953" s="6"/>
    </row>
    <row r="954" spans="1:50" ht="15.75" customHeight="1" x14ac:dyDescent="0.2">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c r="AK954" s="6"/>
      <c r="AL954" s="6"/>
      <c r="AM954" s="6"/>
      <c r="AN954" s="6"/>
      <c r="AO954" s="6"/>
      <c r="AP954" s="6"/>
      <c r="AQ954" s="6"/>
      <c r="AR954" s="6"/>
      <c r="AS954" s="6"/>
      <c r="AT954" s="6"/>
      <c r="AU954" s="6"/>
      <c r="AV954" s="6"/>
      <c r="AW954" s="6"/>
      <c r="AX954" s="6"/>
    </row>
    <row r="955" spans="1:50" ht="15.75" customHeight="1" x14ac:dyDescent="0.2">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c r="AK955" s="6"/>
      <c r="AL955" s="6"/>
      <c r="AM955" s="6"/>
      <c r="AN955" s="6"/>
      <c r="AO955" s="6"/>
      <c r="AP955" s="6"/>
      <c r="AQ955" s="6"/>
      <c r="AR955" s="6"/>
      <c r="AS955" s="6"/>
      <c r="AT955" s="6"/>
      <c r="AU955" s="6"/>
      <c r="AV955" s="6"/>
      <c r="AW955" s="6"/>
      <c r="AX955" s="6"/>
    </row>
    <row r="956" spans="1:50" ht="15.75" customHeight="1" x14ac:dyDescent="0.2">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c r="AK956" s="6"/>
      <c r="AL956" s="6"/>
      <c r="AM956" s="6"/>
      <c r="AN956" s="6"/>
      <c r="AO956" s="6"/>
      <c r="AP956" s="6"/>
      <c r="AQ956" s="6"/>
      <c r="AR956" s="6"/>
      <c r="AS956" s="6"/>
      <c r="AT956" s="6"/>
      <c r="AU956" s="6"/>
      <c r="AV956" s="6"/>
      <c r="AW956" s="6"/>
      <c r="AX956" s="6"/>
    </row>
    <row r="957" spans="1:50" ht="15.75" customHeight="1" x14ac:dyDescent="0.2">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c r="AK957" s="6"/>
      <c r="AL957" s="6"/>
      <c r="AM957" s="6"/>
      <c r="AN957" s="6"/>
      <c r="AO957" s="6"/>
      <c r="AP957" s="6"/>
      <c r="AQ957" s="6"/>
      <c r="AR957" s="6"/>
      <c r="AS957" s="6"/>
      <c r="AT957" s="6"/>
      <c r="AU957" s="6"/>
      <c r="AV957" s="6"/>
      <c r="AW957" s="6"/>
      <c r="AX957" s="6"/>
    </row>
    <row r="958" spans="1:50" ht="15.75" customHeight="1" x14ac:dyDescent="0.2">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c r="AK958" s="6"/>
      <c r="AL958" s="6"/>
      <c r="AM958" s="6"/>
      <c r="AN958" s="6"/>
      <c r="AO958" s="6"/>
      <c r="AP958" s="6"/>
      <c r="AQ958" s="6"/>
      <c r="AR958" s="6"/>
      <c r="AS958" s="6"/>
      <c r="AT958" s="6"/>
      <c r="AU958" s="6"/>
      <c r="AV958" s="6"/>
      <c r="AW958" s="6"/>
      <c r="AX958" s="6"/>
    </row>
    <row r="959" spans="1:50" ht="15.75" customHeight="1" x14ac:dyDescent="0.2">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c r="AK959" s="6"/>
      <c r="AL959" s="6"/>
      <c r="AM959" s="6"/>
      <c r="AN959" s="6"/>
      <c r="AO959" s="6"/>
      <c r="AP959" s="6"/>
      <c r="AQ959" s="6"/>
      <c r="AR959" s="6"/>
      <c r="AS959" s="6"/>
      <c r="AT959" s="6"/>
      <c r="AU959" s="6"/>
      <c r="AV959" s="6"/>
      <c r="AW959" s="6"/>
      <c r="AX959" s="6"/>
    </row>
    <row r="960" spans="1:50" ht="15.75" customHeight="1" x14ac:dyDescent="0.2">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c r="AK960" s="6"/>
      <c r="AL960" s="6"/>
      <c r="AM960" s="6"/>
      <c r="AN960" s="6"/>
      <c r="AO960" s="6"/>
      <c r="AP960" s="6"/>
      <c r="AQ960" s="6"/>
      <c r="AR960" s="6"/>
      <c r="AS960" s="6"/>
      <c r="AT960" s="6"/>
      <c r="AU960" s="6"/>
      <c r="AV960" s="6"/>
      <c r="AW960" s="6"/>
      <c r="AX960" s="6"/>
    </row>
    <row r="961" spans="1:50" ht="15.75" customHeight="1" x14ac:dyDescent="0.2">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c r="AK961" s="6"/>
      <c r="AL961" s="6"/>
      <c r="AM961" s="6"/>
      <c r="AN961" s="6"/>
      <c r="AO961" s="6"/>
      <c r="AP961" s="6"/>
      <c r="AQ961" s="6"/>
      <c r="AR961" s="6"/>
      <c r="AS961" s="6"/>
      <c r="AT961" s="6"/>
      <c r="AU961" s="6"/>
      <c r="AV961" s="6"/>
      <c r="AW961" s="6"/>
      <c r="AX961" s="6"/>
    </row>
    <row r="962" spans="1:50" ht="15.75" customHeight="1" x14ac:dyDescent="0.2">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c r="AK962" s="6"/>
      <c r="AL962" s="6"/>
      <c r="AM962" s="6"/>
      <c r="AN962" s="6"/>
      <c r="AO962" s="6"/>
      <c r="AP962" s="6"/>
      <c r="AQ962" s="6"/>
      <c r="AR962" s="6"/>
      <c r="AS962" s="6"/>
      <c r="AT962" s="6"/>
      <c r="AU962" s="6"/>
      <c r="AV962" s="6"/>
      <c r="AW962" s="6"/>
      <c r="AX962" s="6"/>
    </row>
    <row r="963" spans="1:50" ht="15.75" customHeight="1" x14ac:dyDescent="0.2">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c r="AK963" s="6"/>
      <c r="AL963" s="6"/>
      <c r="AM963" s="6"/>
      <c r="AN963" s="6"/>
      <c r="AO963" s="6"/>
      <c r="AP963" s="6"/>
      <c r="AQ963" s="6"/>
      <c r="AR963" s="6"/>
      <c r="AS963" s="6"/>
      <c r="AT963" s="6"/>
      <c r="AU963" s="6"/>
      <c r="AV963" s="6"/>
      <c r="AW963" s="6"/>
      <c r="AX963" s="6"/>
    </row>
    <row r="964" spans="1:50" ht="15.75" customHeight="1" x14ac:dyDescent="0.2">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c r="AK964" s="6"/>
      <c r="AL964" s="6"/>
      <c r="AM964" s="6"/>
      <c r="AN964" s="6"/>
      <c r="AO964" s="6"/>
      <c r="AP964" s="6"/>
      <c r="AQ964" s="6"/>
      <c r="AR964" s="6"/>
      <c r="AS964" s="6"/>
      <c r="AT964" s="6"/>
      <c r="AU964" s="6"/>
      <c r="AV964" s="6"/>
      <c r="AW964" s="6"/>
      <c r="AX964" s="6"/>
    </row>
    <row r="965" spans="1:50" ht="15.75" customHeight="1" x14ac:dyDescent="0.2">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c r="AK965" s="6"/>
      <c r="AL965" s="6"/>
      <c r="AM965" s="6"/>
      <c r="AN965" s="6"/>
      <c r="AO965" s="6"/>
      <c r="AP965" s="6"/>
      <c r="AQ965" s="6"/>
      <c r="AR965" s="6"/>
      <c r="AS965" s="6"/>
      <c r="AT965" s="6"/>
      <c r="AU965" s="6"/>
      <c r="AV965" s="6"/>
      <c r="AW965" s="6"/>
      <c r="AX965" s="6"/>
    </row>
    <row r="966" spans="1:50" ht="15.75" customHeight="1" x14ac:dyDescent="0.2">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c r="AK966" s="6"/>
      <c r="AL966" s="6"/>
      <c r="AM966" s="6"/>
      <c r="AN966" s="6"/>
      <c r="AO966" s="6"/>
      <c r="AP966" s="6"/>
      <c r="AQ966" s="6"/>
      <c r="AR966" s="6"/>
      <c r="AS966" s="6"/>
      <c r="AT966" s="6"/>
      <c r="AU966" s="6"/>
      <c r="AV966" s="6"/>
      <c r="AW966" s="6"/>
      <c r="AX966" s="6"/>
    </row>
    <row r="967" spans="1:50" ht="15.75" customHeight="1" x14ac:dyDescent="0.2">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c r="AK967" s="6"/>
      <c r="AL967" s="6"/>
      <c r="AM967" s="6"/>
      <c r="AN967" s="6"/>
      <c r="AO967" s="6"/>
      <c r="AP967" s="6"/>
      <c r="AQ967" s="6"/>
      <c r="AR967" s="6"/>
      <c r="AS967" s="6"/>
      <c r="AT967" s="6"/>
      <c r="AU967" s="6"/>
      <c r="AV967" s="6"/>
      <c r="AW967" s="6"/>
      <c r="AX967" s="6"/>
    </row>
    <row r="968" spans="1:50" ht="15.75" customHeight="1" x14ac:dyDescent="0.2">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c r="AK968" s="6"/>
      <c r="AL968" s="6"/>
      <c r="AM968" s="6"/>
      <c r="AN968" s="6"/>
      <c r="AO968" s="6"/>
      <c r="AP968" s="6"/>
      <c r="AQ968" s="6"/>
      <c r="AR968" s="6"/>
      <c r="AS968" s="6"/>
      <c r="AT968" s="6"/>
      <c r="AU968" s="6"/>
      <c r="AV968" s="6"/>
      <c r="AW968" s="6"/>
      <c r="AX968" s="6"/>
    </row>
    <row r="969" spans="1:50" ht="15.75" customHeight="1" x14ac:dyDescent="0.2">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c r="AK969" s="6"/>
      <c r="AL969" s="6"/>
      <c r="AM969" s="6"/>
      <c r="AN969" s="6"/>
      <c r="AO969" s="6"/>
      <c r="AP969" s="6"/>
      <c r="AQ969" s="6"/>
      <c r="AR969" s="6"/>
      <c r="AS969" s="6"/>
      <c r="AT969" s="6"/>
      <c r="AU969" s="6"/>
      <c r="AV969" s="6"/>
      <c r="AW969" s="6"/>
      <c r="AX969" s="6"/>
    </row>
    <row r="970" spans="1:50" ht="15.75" customHeight="1" x14ac:dyDescent="0.2">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c r="AK970" s="6"/>
      <c r="AL970" s="6"/>
      <c r="AM970" s="6"/>
      <c r="AN970" s="6"/>
      <c r="AO970" s="6"/>
      <c r="AP970" s="6"/>
      <c r="AQ970" s="6"/>
      <c r="AR970" s="6"/>
      <c r="AS970" s="6"/>
      <c r="AT970" s="6"/>
      <c r="AU970" s="6"/>
      <c r="AV970" s="6"/>
      <c r="AW970" s="6"/>
      <c r="AX970" s="6"/>
    </row>
    <row r="971" spans="1:50" ht="15.75" customHeight="1" x14ac:dyDescent="0.2">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c r="AK971" s="6"/>
      <c r="AL971" s="6"/>
      <c r="AM971" s="6"/>
      <c r="AN971" s="6"/>
      <c r="AO971" s="6"/>
      <c r="AP971" s="6"/>
      <c r="AQ971" s="6"/>
      <c r="AR971" s="6"/>
      <c r="AS971" s="6"/>
      <c r="AT971" s="6"/>
      <c r="AU971" s="6"/>
      <c r="AV971" s="6"/>
      <c r="AW971" s="6"/>
      <c r="AX971" s="6"/>
    </row>
    <row r="972" spans="1:50" ht="15.75" customHeight="1" x14ac:dyDescent="0.2">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c r="AK972" s="6"/>
      <c r="AL972" s="6"/>
      <c r="AM972" s="6"/>
      <c r="AN972" s="6"/>
      <c r="AO972" s="6"/>
      <c r="AP972" s="6"/>
      <c r="AQ972" s="6"/>
      <c r="AR972" s="6"/>
      <c r="AS972" s="6"/>
      <c r="AT972" s="6"/>
      <c r="AU972" s="6"/>
      <c r="AV972" s="6"/>
      <c r="AW972" s="6"/>
      <c r="AX972" s="6"/>
    </row>
    <row r="973" spans="1:50" ht="15.75" customHeight="1" x14ac:dyDescent="0.2">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c r="AK973" s="6"/>
      <c r="AL973" s="6"/>
      <c r="AM973" s="6"/>
      <c r="AN973" s="6"/>
      <c r="AO973" s="6"/>
      <c r="AP973" s="6"/>
      <c r="AQ973" s="6"/>
      <c r="AR973" s="6"/>
      <c r="AS973" s="6"/>
      <c r="AT973" s="6"/>
      <c r="AU973" s="6"/>
      <c r="AV973" s="6"/>
      <c r="AW973" s="6"/>
      <c r="AX973" s="6"/>
    </row>
    <row r="974" spans="1:50" ht="15.75" customHeight="1" x14ac:dyDescent="0.2">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c r="AK974" s="6"/>
      <c r="AL974" s="6"/>
      <c r="AM974" s="6"/>
      <c r="AN974" s="6"/>
      <c r="AO974" s="6"/>
      <c r="AP974" s="6"/>
      <c r="AQ974" s="6"/>
      <c r="AR974" s="6"/>
      <c r="AS974" s="6"/>
      <c r="AT974" s="6"/>
      <c r="AU974" s="6"/>
      <c r="AV974" s="6"/>
      <c r="AW974" s="6"/>
      <c r="AX974" s="6"/>
    </row>
    <row r="975" spans="1:50" ht="15.75" customHeight="1" x14ac:dyDescent="0.2">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c r="AK975" s="6"/>
      <c r="AL975" s="6"/>
      <c r="AM975" s="6"/>
      <c r="AN975" s="6"/>
      <c r="AO975" s="6"/>
      <c r="AP975" s="6"/>
      <c r="AQ975" s="6"/>
      <c r="AR975" s="6"/>
      <c r="AS975" s="6"/>
      <c r="AT975" s="6"/>
      <c r="AU975" s="6"/>
      <c r="AV975" s="6"/>
      <c r="AW975" s="6"/>
      <c r="AX975" s="6"/>
    </row>
    <row r="976" spans="1:50" ht="15.75" customHeight="1" x14ac:dyDescent="0.2">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c r="AK976" s="6"/>
      <c r="AL976" s="6"/>
      <c r="AM976" s="6"/>
      <c r="AN976" s="6"/>
      <c r="AO976" s="6"/>
      <c r="AP976" s="6"/>
      <c r="AQ976" s="6"/>
      <c r="AR976" s="6"/>
      <c r="AS976" s="6"/>
      <c r="AT976" s="6"/>
      <c r="AU976" s="6"/>
      <c r="AV976" s="6"/>
      <c r="AW976" s="6"/>
      <c r="AX976" s="6"/>
    </row>
    <row r="977" spans="1:50" ht="15.75" customHeight="1" x14ac:dyDescent="0.2">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c r="AK977" s="6"/>
      <c r="AL977" s="6"/>
      <c r="AM977" s="6"/>
      <c r="AN977" s="6"/>
      <c r="AO977" s="6"/>
      <c r="AP977" s="6"/>
      <c r="AQ977" s="6"/>
      <c r="AR977" s="6"/>
      <c r="AS977" s="6"/>
      <c r="AT977" s="6"/>
      <c r="AU977" s="6"/>
      <c r="AV977" s="6"/>
      <c r="AW977" s="6"/>
      <c r="AX977" s="6"/>
    </row>
    <row r="978" spans="1:50" ht="15.75" customHeight="1" x14ac:dyDescent="0.2">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c r="AK978" s="6"/>
      <c r="AL978" s="6"/>
      <c r="AM978" s="6"/>
      <c r="AN978" s="6"/>
      <c r="AO978" s="6"/>
      <c r="AP978" s="6"/>
      <c r="AQ978" s="6"/>
      <c r="AR978" s="6"/>
      <c r="AS978" s="6"/>
      <c r="AT978" s="6"/>
      <c r="AU978" s="6"/>
      <c r="AV978" s="6"/>
      <c r="AW978" s="6"/>
      <c r="AX978" s="6"/>
    </row>
    <row r="979" spans="1:50" ht="15.75" customHeight="1" x14ac:dyDescent="0.2">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c r="AK979" s="6"/>
      <c r="AL979" s="6"/>
      <c r="AM979" s="6"/>
      <c r="AN979" s="6"/>
      <c r="AO979" s="6"/>
      <c r="AP979" s="6"/>
      <c r="AQ979" s="6"/>
      <c r="AR979" s="6"/>
      <c r="AS979" s="6"/>
      <c r="AT979" s="6"/>
      <c r="AU979" s="6"/>
      <c r="AV979" s="6"/>
      <c r="AW979" s="6"/>
      <c r="AX979" s="6"/>
    </row>
    <row r="980" spans="1:50" ht="15.75" customHeight="1" x14ac:dyDescent="0.2">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c r="AK980" s="6"/>
      <c r="AL980" s="6"/>
      <c r="AM980" s="6"/>
      <c r="AN980" s="6"/>
      <c r="AO980" s="6"/>
      <c r="AP980" s="6"/>
      <c r="AQ980" s="6"/>
      <c r="AR980" s="6"/>
      <c r="AS980" s="6"/>
      <c r="AT980" s="6"/>
      <c r="AU980" s="6"/>
      <c r="AV980" s="6"/>
      <c r="AW980" s="6"/>
      <c r="AX980" s="6"/>
    </row>
    <row r="981" spans="1:50" ht="15.75" customHeight="1" x14ac:dyDescent="0.2">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c r="AK981" s="6"/>
      <c r="AL981" s="6"/>
      <c r="AM981" s="6"/>
      <c r="AN981" s="6"/>
      <c r="AO981" s="6"/>
      <c r="AP981" s="6"/>
      <c r="AQ981" s="6"/>
      <c r="AR981" s="6"/>
      <c r="AS981" s="6"/>
      <c r="AT981" s="6"/>
      <c r="AU981" s="6"/>
      <c r="AV981" s="6"/>
      <c r="AW981" s="6"/>
      <c r="AX981" s="6"/>
    </row>
    <row r="982" spans="1:50" ht="15.75" customHeight="1" x14ac:dyDescent="0.2">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c r="AK982" s="6"/>
      <c r="AL982" s="6"/>
      <c r="AM982" s="6"/>
      <c r="AN982" s="6"/>
      <c r="AO982" s="6"/>
      <c r="AP982" s="6"/>
      <c r="AQ982" s="6"/>
      <c r="AR982" s="6"/>
      <c r="AS982" s="6"/>
      <c r="AT982" s="6"/>
      <c r="AU982" s="6"/>
      <c r="AV982" s="6"/>
      <c r="AW982" s="6"/>
      <c r="AX982" s="6"/>
    </row>
    <row r="983" spans="1:50" ht="15.75" customHeight="1" x14ac:dyDescent="0.2">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c r="AK983" s="6"/>
      <c r="AL983" s="6"/>
      <c r="AM983" s="6"/>
      <c r="AN983" s="6"/>
      <c r="AO983" s="6"/>
      <c r="AP983" s="6"/>
      <c r="AQ983" s="6"/>
      <c r="AR983" s="6"/>
      <c r="AS983" s="6"/>
      <c r="AT983" s="6"/>
      <c r="AU983" s="6"/>
      <c r="AV983" s="6"/>
      <c r="AW983" s="6"/>
      <c r="AX983" s="6"/>
    </row>
    <row r="984" spans="1:50" ht="15.75" customHeight="1" x14ac:dyDescent="0.2">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c r="AK984" s="6"/>
      <c r="AL984" s="6"/>
      <c r="AM984" s="6"/>
      <c r="AN984" s="6"/>
      <c r="AO984" s="6"/>
      <c r="AP984" s="6"/>
      <c r="AQ984" s="6"/>
      <c r="AR984" s="6"/>
      <c r="AS984" s="6"/>
      <c r="AT984" s="6"/>
      <c r="AU984" s="6"/>
      <c r="AV984" s="6"/>
      <c r="AW984" s="6"/>
      <c r="AX984" s="6"/>
    </row>
    <row r="985" spans="1:50" ht="15.75" customHeight="1" x14ac:dyDescent="0.2">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c r="AK985" s="6"/>
      <c r="AL985" s="6"/>
      <c r="AM985" s="6"/>
      <c r="AN985" s="6"/>
      <c r="AO985" s="6"/>
      <c r="AP985" s="6"/>
      <c r="AQ985" s="6"/>
      <c r="AR985" s="6"/>
      <c r="AS985" s="6"/>
      <c r="AT985" s="6"/>
      <c r="AU985" s="6"/>
      <c r="AV985" s="6"/>
      <c r="AW985" s="6"/>
      <c r="AX985" s="6"/>
    </row>
    <row r="986" spans="1:50" ht="15.75" customHeight="1" x14ac:dyDescent="0.2">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c r="AK986" s="6"/>
      <c r="AL986" s="6"/>
      <c r="AM986" s="6"/>
      <c r="AN986" s="6"/>
      <c r="AO986" s="6"/>
      <c r="AP986" s="6"/>
      <c r="AQ986" s="6"/>
      <c r="AR986" s="6"/>
      <c r="AS986" s="6"/>
      <c r="AT986" s="6"/>
      <c r="AU986" s="6"/>
      <c r="AV986" s="6"/>
      <c r="AW986" s="6"/>
      <c r="AX986" s="6"/>
    </row>
    <row r="987" spans="1:50" ht="15.75" customHeight="1" x14ac:dyDescent="0.2">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c r="AK987" s="6"/>
      <c r="AL987" s="6"/>
      <c r="AM987" s="6"/>
      <c r="AN987" s="6"/>
      <c r="AO987" s="6"/>
      <c r="AP987" s="6"/>
      <c r="AQ987" s="6"/>
      <c r="AR987" s="6"/>
      <c r="AS987" s="6"/>
      <c r="AT987" s="6"/>
      <c r="AU987" s="6"/>
      <c r="AV987" s="6"/>
      <c r="AW987" s="6"/>
      <c r="AX987" s="6"/>
    </row>
    <row r="988" spans="1:50" ht="15.75" customHeight="1" x14ac:dyDescent="0.2">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c r="AK988" s="6"/>
      <c r="AL988" s="6"/>
      <c r="AM988" s="6"/>
      <c r="AN988" s="6"/>
      <c r="AO988" s="6"/>
      <c r="AP988" s="6"/>
      <c r="AQ988" s="6"/>
      <c r="AR988" s="6"/>
      <c r="AS988" s="6"/>
      <c r="AT988" s="6"/>
      <c r="AU988" s="6"/>
      <c r="AV988" s="6"/>
      <c r="AW988" s="6"/>
      <c r="AX988" s="6"/>
    </row>
    <row r="989" spans="1:50" ht="15.75" customHeight="1" x14ac:dyDescent="0.2">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c r="AK989" s="6"/>
      <c r="AL989" s="6"/>
      <c r="AM989" s="6"/>
      <c r="AN989" s="6"/>
      <c r="AO989" s="6"/>
      <c r="AP989" s="6"/>
      <c r="AQ989" s="6"/>
      <c r="AR989" s="6"/>
      <c r="AS989" s="6"/>
      <c r="AT989" s="6"/>
      <c r="AU989" s="6"/>
      <c r="AV989" s="6"/>
      <c r="AW989" s="6"/>
      <c r="AX989" s="6"/>
    </row>
    <row r="990" spans="1:50" ht="15.75" customHeight="1" x14ac:dyDescent="0.2">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c r="AK990" s="6"/>
      <c r="AL990" s="6"/>
      <c r="AM990" s="6"/>
      <c r="AN990" s="6"/>
      <c r="AO990" s="6"/>
      <c r="AP990" s="6"/>
      <c r="AQ990" s="6"/>
      <c r="AR990" s="6"/>
      <c r="AS990" s="6"/>
      <c r="AT990" s="6"/>
      <c r="AU990" s="6"/>
      <c r="AV990" s="6"/>
      <c r="AW990" s="6"/>
      <c r="AX990" s="6"/>
    </row>
    <row r="991" spans="1:50" ht="15.75" customHeight="1" x14ac:dyDescent="0.2">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c r="AK991" s="6"/>
      <c r="AL991" s="6"/>
      <c r="AM991" s="6"/>
      <c r="AN991" s="6"/>
      <c r="AO991" s="6"/>
      <c r="AP991" s="6"/>
      <c r="AQ991" s="6"/>
      <c r="AR991" s="6"/>
      <c r="AS991" s="6"/>
      <c r="AT991" s="6"/>
      <c r="AU991" s="6"/>
      <c r="AV991" s="6"/>
      <c r="AW991" s="6"/>
      <c r="AX991" s="6"/>
    </row>
    <row r="992" spans="1:50" ht="15.75" customHeight="1" x14ac:dyDescent="0.2">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c r="AK992" s="6"/>
      <c r="AL992" s="6"/>
      <c r="AM992" s="6"/>
      <c r="AN992" s="6"/>
      <c r="AO992" s="6"/>
      <c r="AP992" s="6"/>
      <c r="AQ992" s="6"/>
      <c r="AR992" s="6"/>
      <c r="AS992" s="6"/>
      <c r="AT992" s="6"/>
      <c r="AU992" s="6"/>
      <c r="AV992" s="6"/>
      <c r="AW992" s="6"/>
      <c r="AX992" s="6"/>
    </row>
    <row r="993" spans="1:50" ht="15.75" customHeight="1" x14ac:dyDescent="0.2">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c r="AK993" s="6"/>
      <c r="AL993" s="6"/>
      <c r="AM993" s="6"/>
      <c r="AN993" s="6"/>
      <c r="AO993" s="6"/>
      <c r="AP993" s="6"/>
      <c r="AQ993" s="6"/>
      <c r="AR993" s="6"/>
      <c r="AS993" s="6"/>
      <c r="AT993" s="6"/>
      <c r="AU993" s="6"/>
      <c r="AV993" s="6"/>
      <c r="AW993" s="6"/>
      <c r="AX993" s="6"/>
    </row>
    <row r="994" spans="1:50" ht="15.75" customHeight="1" x14ac:dyDescent="0.2">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c r="AK994" s="6"/>
      <c r="AL994" s="6"/>
      <c r="AM994" s="6"/>
      <c r="AN994" s="6"/>
      <c r="AO994" s="6"/>
      <c r="AP994" s="6"/>
      <c r="AQ994" s="6"/>
      <c r="AR994" s="6"/>
      <c r="AS994" s="6"/>
      <c r="AT994" s="6"/>
      <c r="AU994" s="6"/>
      <c r="AV994" s="6"/>
      <c r="AW994" s="6"/>
      <c r="AX994" s="6"/>
    </row>
    <row r="995" spans="1:50" ht="15.75" customHeight="1" x14ac:dyDescent="0.2">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c r="AK995" s="6"/>
      <c r="AL995" s="6"/>
      <c r="AM995" s="6"/>
      <c r="AN995" s="6"/>
      <c r="AO995" s="6"/>
      <c r="AP995" s="6"/>
      <c r="AQ995" s="6"/>
      <c r="AR995" s="6"/>
      <c r="AS995" s="6"/>
      <c r="AT995" s="6"/>
      <c r="AU995" s="6"/>
      <c r="AV995" s="6"/>
      <c r="AW995" s="6"/>
      <c r="AX995" s="6"/>
    </row>
    <row r="996" spans="1:50" ht="15.75" customHeight="1" x14ac:dyDescent="0.2">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c r="AK996" s="6"/>
      <c r="AL996" s="6"/>
      <c r="AM996" s="6"/>
      <c r="AN996" s="6"/>
      <c r="AO996" s="6"/>
      <c r="AP996" s="6"/>
      <c r="AQ996" s="6"/>
      <c r="AR996" s="6"/>
      <c r="AS996" s="6"/>
      <c r="AT996" s="6"/>
      <c r="AU996" s="6"/>
      <c r="AV996" s="6"/>
      <c r="AW996" s="6"/>
      <c r="AX996" s="6"/>
    </row>
    <row r="997" spans="1:50" ht="15.75" customHeight="1" x14ac:dyDescent="0.2">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c r="AK997" s="6"/>
      <c r="AL997" s="6"/>
      <c r="AM997" s="6"/>
      <c r="AN997" s="6"/>
      <c r="AO997" s="6"/>
      <c r="AP997" s="6"/>
      <c r="AQ997" s="6"/>
      <c r="AR997" s="6"/>
      <c r="AS997" s="6"/>
      <c r="AT997" s="6"/>
      <c r="AU997" s="6"/>
      <c r="AV997" s="6"/>
      <c r="AW997" s="6"/>
      <c r="AX997" s="6"/>
    </row>
    <row r="998" spans="1:50" ht="15.75" customHeight="1" x14ac:dyDescent="0.2">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c r="AK998" s="6"/>
      <c r="AL998" s="6"/>
      <c r="AM998" s="6"/>
      <c r="AN998" s="6"/>
      <c r="AO998" s="6"/>
      <c r="AP998" s="6"/>
      <c r="AQ998" s="6"/>
      <c r="AR998" s="6"/>
      <c r="AS998" s="6"/>
      <c r="AT998" s="6"/>
      <c r="AU998" s="6"/>
      <c r="AV998" s="6"/>
      <c r="AW998" s="6"/>
      <c r="AX998" s="6"/>
    </row>
    <row r="999" spans="1:50" ht="15.75" customHeight="1" x14ac:dyDescent="0.2">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c r="AK999" s="6"/>
      <c r="AL999" s="6"/>
      <c r="AM999" s="6"/>
      <c r="AN999" s="6"/>
      <c r="AO999" s="6"/>
      <c r="AP999" s="6"/>
      <c r="AQ999" s="6"/>
      <c r="AR999" s="6"/>
      <c r="AS999" s="6"/>
      <c r="AT999" s="6"/>
      <c r="AU999" s="6"/>
      <c r="AV999" s="6"/>
      <c r="AW999" s="6"/>
      <c r="AX999" s="6"/>
    </row>
    <row r="1000" spans="1:50" ht="15.75" customHeight="1" x14ac:dyDescent="0.2">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c r="AK1000" s="6"/>
      <c r="AL1000" s="6"/>
      <c r="AM1000" s="6"/>
      <c r="AN1000" s="6"/>
      <c r="AO1000" s="6"/>
      <c r="AP1000" s="6"/>
      <c r="AQ1000" s="6"/>
      <c r="AR1000" s="6"/>
      <c r="AS1000" s="6"/>
      <c r="AT1000" s="6"/>
      <c r="AU1000" s="6"/>
      <c r="AV1000" s="6"/>
      <c r="AW1000" s="6"/>
      <c r="AX1000" s="6"/>
    </row>
    <row r="1001" spans="1:50" ht="15.75" customHeight="1" x14ac:dyDescent="0.2">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c r="AA1001" s="6"/>
      <c r="AB1001" s="6"/>
      <c r="AC1001" s="6"/>
      <c r="AD1001" s="6"/>
      <c r="AE1001" s="6"/>
      <c r="AF1001" s="6"/>
      <c r="AG1001" s="6"/>
      <c r="AH1001" s="6"/>
      <c r="AI1001" s="6"/>
      <c r="AJ1001" s="6"/>
      <c r="AK1001" s="6"/>
      <c r="AL1001" s="6"/>
      <c r="AM1001" s="6"/>
      <c r="AN1001" s="6"/>
      <c r="AO1001" s="6"/>
      <c r="AP1001" s="6"/>
      <c r="AQ1001" s="6"/>
      <c r="AR1001" s="6"/>
      <c r="AS1001" s="6"/>
      <c r="AT1001" s="6"/>
      <c r="AU1001" s="6"/>
      <c r="AV1001" s="6"/>
      <c r="AW1001" s="6"/>
      <c r="AX1001" s="6"/>
    </row>
  </sheetData>
  <sheetProtection password="D4A9" sheet="1" objects="1" scenarios="1"/>
  <mergeCells count="22">
    <mergeCell ref="AL11:AN11"/>
    <mergeCell ref="AU11:AW11"/>
    <mergeCell ref="AY11:BA11"/>
    <mergeCell ref="K29:M29"/>
    <mergeCell ref="B30:D30"/>
    <mergeCell ref="K30:L30"/>
    <mergeCell ref="T30:U30"/>
    <mergeCell ref="AC30:AD30"/>
    <mergeCell ref="AL30:AM30"/>
    <mergeCell ref="AU30:AV30"/>
    <mergeCell ref="AY30:AZ30"/>
    <mergeCell ref="B11:D11"/>
    <mergeCell ref="F11:J11"/>
    <mergeCell ref="K11:M11"/>
    <mergeCell ref="T11:V11"/>
    <mergeCell ref="AC11:AE11"/>
    <mergeCell ref="AY31:AZ31"/>
    <mergeCell ref="K31:L31"/>
    <mergeCell ref="T31:U31"/>
    <mergeCell ref="AC31:AD31"/>
    <mergeCell ref="AL31:AM31"/>
    <mergeCell ref="AU31:AV31"/>
  </mergeCells>
  <hyperlinks>
    <hyperlink ref="A1" location="INICIO!A1" display="Volver al indice"/>
  </hyperlinks>
  <pageMargins left="0.75" right="0.75" top="1" bottom="1" header="0.51180555555555496" footer="0.51180555555555496"/>
  <pageSetup paperSize="9" firstPageNumber="0"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15"/>
  <sheetViews>
    <sheetView workbookViewId="0"/>
  </sheetViews>
  <sheetFormatPr baseColWidth="10" defaultColWidth="8.7109375" defaultRowHeight="16" x14ac:dyDescent="0.2"/>
  <cols>
    <col min="1" max="1" width="36.42578125" customWidth="1"/>
    <col min="2" max="4" width="19" customWidth="1"/>
    <col min="5" max="5" width="16.42578125" customWidth="1"/>
    <col min="6" max="7" width="19" customWidth="1"/>
    <col min="8" max="8" width="16.7109375" customWidth="1"/>
    <col min="9" max="9" width="12.42578125" customWidth="1"/>
    <col min="10" max="10" width="10.7109375" customWidth="1"/>
    <col min="11" max="12" width="19" customWidth="1"/>
    <col min="13" max="13" width="16.7109375" customWidth="1"/>
    <col min="14" max="14" width="9.85546875" customWidth="1"/>
    <col min="15" max="15" width="6.28515625" customWidth="1"/>
    <col min="16" max="16" width="18.28515625" customWidth="1"/>
    <col min="17" max="17" width="14.140625" customWidth="1"/>
    <col min="18" max="18" width="19" customWidth="1"/>
    <col min="19" max="22" width="10.5703125" customWidth="1"/>
    <col min="23" max="27" width="10.85546875" customWidth="1"/>
    <col min="28" max="28" width="12.7109375" customWidth="1"/>
    <col min="29" max="29" width="12.140625" customWidth="1"/>
    <col min="30" max="30" width="14.42578125" customWidth="1"/>
    <col min="31" max="1025" width="8.5703125" customWidth="1"/>
  </cols>
  <sheetData>
    <row r="1" spans="1:9" ht="15.75" customHeight="1" x14ac:dyDescent="0.2">
      <c r="A1" s="194" t="s">
        <v>54</v>
      </c>
      <c r="B1" s="528"/>
      <c r="C1" s="529" t="s">
        <v>780</v>
      </c>
      <c r="D1" s="228"/>
      <c r="F1" s="196" t="s">
        <v>781</v>
      </c>
    </row>
    <row r="2" spans="1:9" ht="15.75" customHeight="1" x14ac:dyDescent="0.2">
      <c r="B2" s="228"/>
      <c r="C2" s="228"/>
      <c r="D2" s="228"/>
    </row>
    <row r="3" spans="1:9" ht="15.75" customHeight="1" x14ac:dyDescent="0.2">
      <c r="A3" s="195" t="s">
        <v>782</v>
      </c>
      <c r="B3" s="228"/>
      <c r="C3" s="228"/>
      <c r="D3" s="228"/>
    </row>
    <row r="4" spans="1:9" ht="27" customHeight="1" x14ac:dyDescent="0.2">
      <c r="A4" s="224"/>
      <c r="B4" s="197" t="s">
        <v>783</v>
      </c>
      <c r="C4" s="265" t="s">
        <v>764</v>
      </c>
      <c r="D4" s="197" t="s">
        <v>261</v>
      </c>
      <c r="E4" s="265" t="s">
        <v>262</v>
      </c>
      <c r="F4" s="197" t="s">
        <v>263</v>
      </c>
      <c r="G4" s="265" t="s">
        <v>264</v>
      </c>
      <c r="H4" s="197" t="s">
        <v>265</v>
      </c>
      <c r="I4" s="265" t="s">
        <v>266</v>
      </c>
    </row>
    <row r="5" spans="1:9" ht="15.75" customHeight="1" x14ac:dyDescent="0.2">
      <c r="A5" s="502" t="s">
        <v>267</v>
      </c>
      <c r="B5" s="200" t="s">
        <v>784</v>
      </c>
      <c r="C5" s="503" t="s">
        <v>784</v>
      </c>
      <c r="D5" s="200" t="s">
        <v>784</v>
      </c>
      <c r="E5" s="503" t="s">
        <v>784</v>
      </c>
      <c r="F5" s="200" t="s">
        <v>784</v>
      </c>
      <c r="G5" s="503" t="s">
        <v>784</v>
      </c>
      <c r="H5" s="200" t="s">
        <v>785</v>
      </c>
      <c r="I5" s="503" t="s">
        <v>785</v>
      </c>
    </row>
    <row r="6" spans="1:9" ht="15.75" customHeight="1" x14ac:dyDescent="0.2">
      <c r="A6" s="530" t="s">
        <v>206</v>
      </c>
      <c r="B6" s="204">
        <v>11</v>
      </c>
      <c r="C6" s="248">
        <v>45</v>
      </c>
      <c r="D6" s="204">
        <v>68</v>
      </c>
      <c r="E6" s="248">
        <v>65</v>
      </c>
      <c r="F6" s="204">
        <v>41</v>
      </c>
      <c r="G6" s="248">
        <v>94</v>
      </c>
      <c r="H6" s="204">
        <v>71</v>
      </c>
      <c r="I6" s="248">
        <v>85</v>
      </c>
    </row>
    <row r="7" spans="1:9" ht="15.75" customHeight="1" x14ac:dyDescent="0.2">
      <c r="A7" s="530" t="s">
        <v>212</v>
      </c>
      <c r="B7" s="204"/>
      <c r="C7" s="248"/>
      <c r="D7" s="204"/>
      <c r="E7" s="248"/>
      <c r="F7" s="204"/>
      <c r="G7" s="248">
        <v>25</v>
      </c>
      <c r="H7" s="204">
        <v>28</v>
      </c>
      <c r="I7" s="248">
        <v>50</v>
      </c>
    </row>
    <row r="8" spans="1:9" ht="15.75" customHeight="1" x14ac:dyDescent="0.2">
      <c r="A8" s="530" t="s">
        <v>213</v>
      </c>
      <c r="B8" s="204">
        <v>8</v>
      </c>
      <c r="C8" s="248">
        <v>16</v>
      </c>
      <c r="D8" s="204">
        <v>16</v>
      </c>
      <c r="E8" s="248">
        <v>12</v>
      </c>
      <c r="F8" s="204">
        <v>16</v>
      </c>
      <c r="G8" s="248">
        <v>19</v>
      </c>
      <c r="H8" s="204">
        <v>23</v>
      </c>
      <c r="I8" s="248">
        <v>25</v>
      </c>
    </row>
    <row r="9" spans="1:9" ht="15.75" customHeight="1" x14ac:dyDescent="0.2">
      <c r="A9" s="530" t="s">
        <v>217</v>
      </c>
      <c r="B9" s="204" t="s">
        <v>774</v>
      </c>
      <c r="C9" s="248">
        <v>3</v>
      </c>
      <c r="D9" s="204">
        <v>3</v>
      </c>
      <c r="E9" s="248">
        <v>3</v>
      </c>
      <c r="F9" s="204">
        <v>4</v>
      </c>
      <c r="G9" s="248">
        <v>5</v>
      </c>
      <c r="H9" s="204" t="s">
        <v>75</v>
      </c>
      <c r="I9" s="248">
        <v>7</v>
      </c>
    </row>
    <row r="10" spans="1:9" ht="15.75" customHeight="1" x14ac:dyDescent="0.2">
      <c r="A10" s="530" t="s">
        <v>221</v>
      </c>
      <c r="B10" s="204" t="s">
        <v>774</v>
      </c>
      <c r="C10" s="248" t="s">
        <v>774</v>
      </c>
      <c r="D10" s="204">
        <v>3</v>
      </c>
      <c r="E10" s="248">
        <v>5</v>
      </c>
      <c r="F10" s="204">
        <v>4</v>
      </c>
      <c r="G10" s="248">
        <v>6</v>
      </c>
      <c r="H10" s="204">
        <v>2</v>
      </c>
      <c r="I10" s="248">
        <v>4</v>
      </c>
    </row>
    <row r="11" spans="1:9" ht="15.75" customHeight="1" x14ac:dyDescent="0.2">
      <c r="A11" s="530" t="s">
        <v>225</v>
      </c>
      <c r="B11" s="204">
        <v>7</v>
      </c>
      <c r="C11" s="248">
        <v>9</v>
      </c>
      <c r="D11" s="204">
        <v>10</v>
      </c>
      <c r="E11" s="248">
        <v>9</v>
      </c>
      <c r="F11" s="204">
        <v>16</v>
      </c>
      <c r="G11" s="248">
        <v>23</v>
      </c>
      <c r="H11" s="204">
        <v>25</v>
      </c>
      <c r="I11" s="248">
        <v>29</v>
      </c>
    </row>
    <row r="12" spans="1:9" ht="15.75" customHeight="1" x14ac:dyDescent="0.2">
      <c r="A12" s="530" t="s">
        <v>786</v>
      </c>
      <c r="B12" s="204">
        <v>8</v>
      </c>
      <c r="C12" s="248">
        <v>17</v>
      </c>
      <c r="D12" s="204">
        <v>14</v>
      </c>
      <c r="E12" s="248">
        <v>16</v>
      </c>
      <c r="F12" s="204">
        <v>17</v>
      </c>
      <c r="G12" s="248">
        <v>15</v>
      </c>
      <c r="H12" s="204">
        <v>13</v>
      </c>
      <c r="I12" s="248">
        <v>20</v>
      </c>
    </row>
    <row r="13" spans="1:9" ht="15.75" customHeight="1" x14ac:dyDescent="0.2">
      <c r="A13" s="530" t="s">
        <v>227</v>
      </c>
      <c r="B13" s="204">
        <v>1</v>
      </c>
      <c r="C13" s="248">
        <v>6</v>
      </c>
      <c r="D13" s="204">
        <v>12</v>
      </c>
      <c r="E13" s="248">
        <v>18</v>
      </c>
      <c r="F13" s="204">
        <v>21</v>
      </c>
      <c r="G13" s="248">
        <v>24</v>
      </c>
      <c r="H13" s="204">
        <v>18</v>
      </c>
      <c r="I13" s="248">
        <v>20</v>
      </c>
    </row>
    <row r="14" spans="1:9" ht="15.75" customHeight="1" x14ac:dyDescent="0.2">
      <c r="A14" s="530" t="s">
        <v>230</v>
      </c>
      <c r="B14" s="204">
        <v>11</v>
      </c>
      <c r="C14" s="248">
        <v>14</v>
      </c>
      <c r="D14" s="204">
        <v>26</v>
      </c>
      <c r="E14" s="248">
        <v>17</v>
      </c>
      <c r="F14" s="204">
        <v>17</v>
      </c>
      <c r="G14" s="248">
        <v>21</v>
      </c>
      <c r="H14" s="204">
        <v>14</v>
      </c>
      <c r="I14" s="248">
        <v>18</v>
      </c>
    </row>
    <row r="15" spans="1:9" ht="15.75" customHeight="1" x14ac:dyDescent="0.2">
      <c r="A15" s="530" t="s">
        <v>787</v>
      </c>
      <c r="B15" s="204"/>
      <c r="C15" s="248">
        <v>3</v>
      </c>
      <c r="D15" s="204">
        <v>7</v>
      </c>
      <c r="E15" s="248">
        <v>3</v>
      </c>
      <c r="F15" s="204" t="s">
        <v>774</v>
      </c>
      <c r="G15" s="248"/>
      <c r="H15" s="204" t="s">
        <v>75</v>
      </c>
      <c r="I15" s="248"/>
    </row>
    <row r="16" spans="1:9" ht="15.75" customHeight="1" x14ac:dyDescent="0.2">
      <c r="A16" s="530" t="s">
        <v>788</v>
      </c>
      <c r="B16" s="204" t="s">
        <v>774</v>
      </c>
      <c r="C16" s="248"/>
      <c r="D16" s="204"/>
      <c r="E16" s="248"/>
      <c r="F16" s="204"/>
      <c r="G16" s="248"/>
      <c r="H16" s="204"/>
      <c r="I16" s="248">
        <v>2</v>
      </c>
    </row>
    <row r="17" spans="1:9" ht="15.75" customHeight="1" x14ac:dyDescent="0.2">
      <c r="A17" s="530" t="s">
        <v>789</v>
      </c>
      <c r="B17" s="204" t="s">
        <v>774</v>
      </c>
      <c r="C17" s="248"/>
      <c r="D17" s="204"/>
      <c r="E17" s="248"/>
      <c r="F17" s="204"/>
      <c r="G17" s="248"/>
      <c r="H17" s="204"/>
      <c r="I17" s="248">
        <v>1</v>
      </c>
    </row>
    <row r="18" spans="1:9" ht="15.75" customHeight="1" x14ac:dyDescent="0.2">
      <c r="A18" s="530" t="s">
        <v>790</v>
      </c>
      <c r="B18" s="204" t="s">
        <v>774</v>
      </c>
      <c r="C18" s="248"/>
      <c r="D18" s="204"/>
      <c r="E18" s="248"/>
      <c r="F18" s="204"/>
      <c r="G18" s="248"/>
      <c r="H18" s="204"/>
      <c r="I18" s="248">
        <v>1</v>
      </c>
    </row>
    <row r="19" spans="1:9" ht="15.75" customHeight="1" x14ac:dyDescent="0.2">
      <c r="A19" s="530" t="s">
        <v>791</v>
      </c>
      <c r="B19" s="204" t="s">
        <v>774</v>
      </c>
      <c r="C19" s="248"/>
      <c r="D19" s="204"/>
      <c r="E19" s="248"/>
      <c r="F19" s="204"/>
      <c r="G19" s="248"/>
      <c r="H19" s="204"/>
      <c r="I19" s="248">
        <v>1</v>
      </c>
    </row>
    <row r="20" spans="1:9" ht="15.75" customHeight="1" x14ac:dyDescent="0.2">
      <c r="A20" s="530" t="s">
        <v>792</v>
      </c>
      <c r="B20" s="204"/>
      <c r="C20" s="248">
        <v>27</v>
      </c>
      <c r="D20" s="204">
        <v>9</v>
      </c>
      <c r="E20" s="248">
        <v>9</v>
      </c>
      <c r="F20" s="204">
        <v>8</v>
      </c>
      <c r="G20" s="248">
        <v>6</v>
      </c>
      <c r="H20" s="204">
        <v>10</v>
      </c>
      <c r="I20" s="248">
        <v>5</v>
      </c>
    </row>
    <row r="21" spans="1:9" ht="15.75" customHeight="1" x14ac:dyDescent="0.2">
      <c r="A21" s="530" t="s">
        <v>793</v>
      </c>
      <c r="B21" s="204" t="s">
        <v>774</v>
      </c>
      <c r="C21" s="248" t="s">
        <v>774</v>
      </c>
      <c r="D21" s="204">
        <v>21</v>
      </c>
      <c r="E21" s="248">
        <v>24</v>
      </c>
      <c r="F21" s="204">
        <v>10</v>
      </c>
      <c r="G21" s="248">
        <v>15</v>
      </c>
      <c r="H21" s="204">
        <v>14</v>
      </c>
      <c r="I21" s="248">
        <v>19</v>
      </c>
    </row>
    <row r="22" spans="1:9" ht="32" x14ac:dyDescent="0.2">
      <c r="A22" s="531" t="s">
        <v>794</v>
      </c>
      <c r="B22" s="228"/>
      <c r="C22" s="228"/>
      <c r="D22" s="228"/>
      <c r="H22" t="s">
        <v>795</v>
      </c>
      <c r="I22" t="s">
        <v>796</v>
      </c>
    </row>
    <row r="23" spans="1:9" ht="39" customHeight="1" x14ac:dyDescent="0.2">
      <c r="B23" s="228"/>
      <c r="C23" s="228"/>
      <c r="D23" s="228"/>
      <c r="H23" s="532"/>
    </row>
    <row r="24" spans="1:9" ht="15.75" customHeight="1" x14ac:dyDescent="0.2">
      <c r="A24" s="195" t="s">
        <v>797</v>
      </c>
      <c r="B24" s="228"/>
      <c r="C24" s="228"/>
      <c r="D24" s="228"/>
    </row>
    <row r="25" spans="1:9" ht="15.75" customHeight="1" x14ac:dyDescent="0.2">
      <c r="A25" s="224"/>
      <c r="B25" s="197" t="s">
        <v>783</v>
      </c>
      <c r="C25" s="265" t="s">
        <v>764</v>
      </c>
      <c r="D25" s="197" t="s">
        <v>261</v>
      </c>
      <c r="E25" s="265" t="s">
        <v>262</v>
      </c>
      <c r="F25" s="197" t="s">
        <v>263</v>
      </c>
      <c r="G25" s="265" t="s">
        <v>264</v>
      </c>
      <c r="H25" s="197" t="s">
        <v>265</v>
      </c>
      <c r="I25" s="265" t="s">
        <v>266</v>
      </c>
    </row>
    <row r="26" spans="1:9" ht="15.75" customHeight="1" x14ac:dyDescent="0.2">
      <c r="A26" s="502" t="s">
        <v>267</v>
      </c>
      <c r="B26" s="200" t="s">
        <v>798</v>
      </c>
      <c r="C26" s="503" t="s">
        <v>798</v>
      </c>
      <c r="D26" s="200" t="s">
        <v>798</v>
      </c>
      <c r="E26" s="503" t="s">
        <v>798</v>
      </c>
      <c r="F26" s="200" t="s">
        <v>798</v>
      </c>
      <c r="G26" s="503" t="s">
        <v>798</v>
      </c>
      <c r="H26" s="200" t="s">
        <v>798</v>
      </c>
      <c r="I26" s="503" t="s">
        <v>798</v>
      </c>
    </row>
    <row r="27" spans="1:9" ht="15.75" customHeight="1" x14ac:dyDescent="0.2">
      <c r="A27" s="533" t="s">
        <v>206</v>
      </c>
      <c r="B27" s="204">
        <v>62</v>
      </c>
      <c r="C27" s="248">
        <v>62</v>
      </c>
      <c r="D27" s="204">
        <v>91</v>
      </c>
      <c r="E27" s="248">
        <v>76</v>
      </c>
      <c r="F27" s="204">
        <v>66</v>
      </c>
      <c r="G27" s="248">
        <v>45</v>
      </c>
      <c r="H27" s="204">
        <v>29</v>
      </c>
      <c r="I27" s="248">
        <v>29</v>
      </c>
    </row>
    <row r="28" spans="1:9" ht="15.75" customHeight="1" x14ac:dyDescent="0.2">
      <c r="A28" s="530" t="s">
        <v>212</v>
      </c>
      <c r="B28" s="204"/>
      <c r="C28" s="248"/>
      <c r="D28" s="204"/>
      <c r="E28" s="248"/>
      <c r="F28" s="204"/>
      <c r="G28" s="248">
        <v>14</v>
      </c>
      <c r="H28" s="204">
        <v>10</v>
      </c>
      <c r="I28" s="248">
        <v>14</v>
      </c>
    </row>
    <row r="29" spans="1:9" ht="15.75" customHeight="1" x14ac:dyDescent="0.2">
      <c r="A29" s="533" t="s">
        <v>213</v>
      </c>
      <c r="B29" s="204">
        <v>22</v>
      </c>
      <c r="C29" s="248">
        <v>28</v>
      </c>
      <c r="D29" s="204">
        <v>45</v>
      </c>
      <c r="E29" s="248">
        <v>32</v>
      </c>
      <c r="F29" s="204">
        <v>34</v>
      </c>
      <c r="G29" s="248">
        <v>27</v>
      </c>
      <c r="H29" s="204">
        <v>25</v>
      </c>
      <c r="I29" s="248">
        <v>21</v>
      </c>
    </row>
    <row r="30" spans="1:9" ht="15.75" customHeight="1" x14ac:dyDescent="0.2">
      <c r="A30" s="533" t="s">
        <v>217</v>
      </c>
      <c r="B30" s="204" t="s">
        <v>774</v>
      </c>
      <c r="C30" s="248">
        <v>3</v>
      </c>
      <c r="D30" s="204">
        <v>9</v>
      </c>
      <c r="E30" s="248">
        <v>11</v>
      </c>
      <c r="F30" s="204">
        <v>12</v>
      </c>
      <c r="G30" s="248">
        <v>6</v>
      </c>
      <c r="H30" s="204">
        <v>9</v>
      </c>
      <c r="I30" s="248">
        <v>6</v>
      </c>
    </row>
    <row r="31" spans="1:9" ht="15.75" customHeight="1" x14ac:dyDescent="0.2">
      <c r="A31" s="533" t="s">
        <v>221</v>
      </c>
      <c r="B31" s="204" t="s">
        <v>774</v>
      </c>
      <c r="C31" s="248" t="s">
        <v>774</v>
      </c>
      <c r="D31" s="204">
        <v>9</v>
      </c>
      <c r="E31" s="248">
        <v>9</v>
      </c>
      <c r="F31" s="204">
        <v>11</v>
      </c>
      <c r="G31" s="248">
        <v>4</v>
      </c>
      <c r="H31" s="204">
        <v>4</v>
      </c>
      <c r="I31" s="248">
        <v>6</v>
      </c>
    </row>
    <row r="32" spans="1:9" ht="15.75" customHeight="1" x14ac:dyDescent="0.2">
      <c r="A32" s="533" t="s">
        <v>225</v>
      </c>
      <c r="B32" s="204">
        <v>25</v>
      </c>
      <c r="C32" s="248">
        <v>27</v>
      </c>
      <c r="D32" s="204">
        <v>24</v>
      </c>
      <c r="E32" s="248">
        <v>18</v>
      </c>
      <c r="F32" s="204">
        <v>22</v>
      </c>
      <c r="G32" s="248">
        <v>14</v>
      </c>
      <c r="H32" s="204">
        <v>14</v>
      </c>
      <c r="I32" s="248">
        <v>11</v>
      </c>
    </row>
    <row r="33" spans="1:9" ht="15.75" customHeight="1" x14ac:dyDescent="0.2">
      <c r="A33" s="533" t="s">
        <v>786</v>
      </c>
      <c r="B33" s="204">
        <v>15</v>
      </c>
      <c r="C33" s="248">
        <v>26</v>
      </c>
      <c r="D33" s="204">
        <v>21</v>
      </c>
      <c r="E33" s="248">
        <v>19</v>
      </c>
      <c r="F33" s="204">
        <v>23</v>
      </c>
      <c r="G33" s="248">
        <v>21</v>
      </c>
      <c r="H33" s="204">
        <v>14</v>
      </c>
      <c r="I33" s="248">
        <v>15</v>
      </c>
    </row>
    <row r="34" spans="1:9" ht="15.75" customHeight="1" x14ac:dyDescent="0.2">
      <c r="A34" s="533" t="s">
        <v>227</v>
      </c>
      <c r="B34" s="204">
        <v>13</v>
      </c>
      <c r="C34" s="248">
        <v>12</v>
      </c>
      <c r="D34" s="204">
        <v>21</v>
      </c>
      <c r="E34" s="248">
        <v>21</v>
      </c>
      <c r="F34" s="204">
        <v>25</v>
      </c>
      <c r="G34" s="248">
        <v>18</v>
      </c>
      <c r="H34" s="204">
        <v>13</v>
      </c>
      <c r="I34" s="248">
        <v>6</v>
      </c>
    </row>
    <row r="35" spans="1:9" ht="15.75" customHeight="1" x14ac:dyDescent="0.2">
      <c r="A35" s="533" t="s">
        <v>230</v>
      </c>
      <c r="B35" s="204">
        <v>28</v>
      </c>
      <c r="C35" s="248">
        <v>25</v>
      </c>
      <c r="D35" s="204">
        <v>39</v>
      </c>
      <c r="E35" s="248">
        <v>37</v>
      </c>
      <c r="F35" s="204">
        <v>25</v>
      </c>
      <c r="G35" s="248">
        <v>18</v>
      </c>
      <c r="H35" s="204">
        <v>14</v>
      </c>
      <c r="I35" s="248">
        <v>10</v>
      </c>
    </row>
    <row r="36" spans="1:9" ht="15.75" customHeight="1" x14ac:dyDescent="0.2">
      <c r="A36" s="533" t="s">
        <v>793</v>
      </c>
      <c r="B36" s="204" t="s">
        <v>774</v>
      </c>
      <c r="C36" s="248" t="s">
        <v>774</v>
      </c>
      <c r="D36" s="204">
        <v>21</v>
      </c>
      <c r="E36" s="248">
        <v>24</v>
      </c>
      <c r="F36" s="204">
        <v>12</v>
      </c>
      <c r="G36" s="248">
        <v>18</v>
      </c>
      <c r="H36" s="204"/>
      <c r="I36" s="248"/>
    </row>
    <row r="37" spans="1:9" ht="15.75" customHeight="1" x14ac:dyDescent="0.2">
      <c r="A37" s="530" t="s">
        <v>788</v>
      </c>
      <c r="B37" s="204"/>
      <c r="C37" s="248"/>
      <c r="D37" s="204"/>
      <c r="E37" s="248"/>
      <c r="F37" s="204"/>
      <c r="G37" s="248"/>
      <c r="H37" s="204"/>
      <c r="I37" s="248">
        <v>7</v>
      </c>
    </row>
    <row r="38" spans="1:9" ht="15.75" customHeight="1" x14ac:dyDescent="0.2">
      <c r="A38" s="530" t="s">
        <v>789</v>
      </c>
      <c r="B38" s="204"/>
      <c r="C38" s="248"/>
      <c r="D38" s="204"/>
      <c r="E38" s="248"/>
      <c r="F38" s="204"/>
      <c r="G38" s="248"/>
      <c r="H38" s="204"/>
      <c r="I38" s="248">
        <v>3</v>
      </c>
    </row>
    <row r="39" spans="1:9" ht="15.75" customHeight="1" x14ac:dyDescent="0.2">
      <c r="A39" s="530" t="s">
        <v>790</v>
      </c>
      <c r="B39" s="204"/>
      <c r="C39" s="248"/>
      <c r="D39" s="204"/>
      <c r="E39" s="248"/>
      <c r="F39" s="204"/>
      <c r="G39" s="248"/>
      <c r="H39" s="204"/>
      <c r="I39" s="248">
        <v>1</v>
      </c>
    </row>
    <row r="40" spans="1:9" ht="15.75" customHeight="1" x14ac:dyDescent="0.2">
      <c r="A40" s="530" t="s">
        <v>791</v>
      </c>
      <c r="B40" s="204"/>
      <c r="C40" s="248"/>
      <c r="D40" s="204"/>
      <c r="E40" s="248"/>
      <c r="F40" s="204"/>
      <c r="G40" s="248"/>
      <c r="H40" s="204"/>
      <c r="I40" s="248">
        <v>2</v>
      </c>
    </row>
    <row r="41" spans="1:9" ht="15.75" customHeight="1" x14ac:dyDescent="0.2">
      <c r="A41" s="530" t="s">
        <v>792</v>
      </c>
      <c r="B41" s="204"/>
      <c r="C41" s="248"/>
      <c r="D41" s="204"/>
      <c r="E41" s="248"/>
      <c r="F41" s="204"/>
      <c r="G41" s="248"/>
      <c r="H41" s="204">
        <v>11</v>
      </c>
      <c r="I41" s="248">
        <v>13</v>
      </c>
    </row>
    <row r="42" spans="1:9" ht="32" x14ac:dyDescent="0.2">
      <c r="A42" s="531" t="s">
        <v>794</v>
      </c>
      <c r="B42" s="228"/>
      <c r="C42" s="228"/>
      <c r="D42" s="228"/>
    </row>
    <row r="43" spans="1:9" ht="15.75" customHeight="1" x14ac:dyDescent="0.2">
      <c r="B43" s="228"/>
      <c r="C43" s="228"/>
      <c r="D43" s="228"/>
    </row>
    <row r="44" spans="1:9" ht="15.75" customHeight="1" x14ac:dyDescent="0.2">
      <c r="A44" s="195" t="s">
        <v>799</v>
      </c>
      <c r="B44" s="228"/>
      <c r="C44" s="228"/>
      <c r="D44" s="228"/>
    </row>
    <row r="45" spans="1:9" ht="15.75" customHeight="1" x14ac:dyDescent="0.2">
      <c r="A45" s="224"/>
      <c r="B45" s="197" t="s">
        <v>783</v>
      </c>
      <c r="C45" s="265" t="s">
        <v>764</v>
      </c>
      <c r="D45" s="197" t="s">
        <v>261</v>
      </c>
      <c r="E45" s="265" t="s">
        <v>262</v>
      </c>
      <c r="F45" s="197" t="s">
        <v>263</v>
      </c>
      <c r="G45" s="265" t="s">
        <v>264</v>
      </c>
      <c r="H45" s="197" t="s">
        <v>265</v>
      </c>
      <c r="I45" s="265" t="s">
        <v>266</v>
      </c>
    </row>
    <row r="46" spans="1:9" ht="15.75" customHeight="1" x14ac:dyDescent="0.2">
      <c r="A46" s="502" t="s">
        <v>267</v>
      </c>
      <c r="B46" s="200" t="s">
        <v>800</v>
      </c>
      <c r="C46" s="503" t="s">
        <v>800</v>
      </c>
      <c r="D46" s="200" t="s">
        <v>800</v>
      </c>
      <c r="E46" s="503" t="s">
        <v>800</v>
      </c>
      <c r="F46" s="200" t="s">
        <v>800</v>
      </c>
      <c r="G46" s="503" t="s">
        <v>800</v>
      </c>
      <c r="H46" s="200" t="s">
        <v>800</v>
      </c>
      <c r="I46" s="503" t="s">
        <v>800</v>
      </c>
    </row>
    <row r="47" spans="1:9" ht="15.75" customHeight="1" x14ac:dyDescent="0.2">
      <c r="A47" s="533" t="s">
        <v>206</v>
      </c>
      <c r="B47" s="204">
        <v>7</v>
      </c>
      <c r="C47" s="248">
        <v>31</v>
      </c>
      <c r="D47" s="204">
        <v>58</v>
      </c>
      <c r="E47" s="248">
        <v>41</v>
      </c>
      <c r="F47" s="204">
        <v>38</v>
      </c>
      <c r="G47" s="248">
        <v>65</v>
      </c>
      <c r="H47" s="204">
        <v>47</v>
      </c>
      <c r="I47" s="248">
        <v>58</v>
      </c>
    </row>
    <row r="48" spans="1:9" ht="15.75" customHeight="1" x14ac:dyDescent="0.2">
      <c r="A48" s="530" t="s">
        <v>212</v>
      </c>
      <c r="B48" s="204"/>
      <c r="C48" s="248"/>
      <c r="D48" s="204"/>
      <c r="E48" s="248"/>
      <c r="F48" s="204"/>
      <c r="G48" s="248">
        <v>23</v>
      </c>
      <c r="H48" s="204">
        <v>26</v>
      </c>
      <c r="I48" s="248">
        <v>43</v>
      </c>
    </row>
    <row r="49" spans="1:9" ht="15.75" customHeight="1" x14ac:dyDescent="0.2">
      <c r="A49" s="533" t="s">
        <v>213</v>
      </c>
      <c r="B49" s="204">
        <v>1</v>
      </c>
      <c r="C49" s="248">
        <v>4</v>
      </c>
      <c r="D49" s="204">
        <v>14</v>
      </c>
      <c r="E49" s="248">
        <v>1</v>
      </c>
      <c r="F49" s="204">
        <v>10</v>
      </c>
      <c r="G49" s="248">
        <v>9</v>
      </c>
      <c r="H49" s="204">
        <v>7</v>
      </c>
      <c r="I49" s="248">
        <v>16</v>
      </c>
    </row>
    <row r="50" spans="1:9" ht="15.75" customHeight="1" x14ac:dyDescent="0.2">
      <c r="A50" s="533" t="s">
        <v>217</v>
      </c>
      <c r="B50" s="204" t="s">
        <v>774</v>
      </c>
      <c r="C50" s="248">
        <v>3</v>
      </c>
      <c r="D50" s="204">
        <v>2</v>
      </c>
      <c r="E50" s="248">
        <v>1</v>
      </c>
      <c r="F50" s="204">
        <v>2</v>
      </c>
      <c r="G50" s="248">
        <v>5</v>
      </c>
      <c r="H50" s="204">
        <v>0</v>
      </c>
      <c r="I50" s="248">
        <v>4</v>
      </c>
    </row>
    <row r="51" spans="1:9" ht="15.75" customHeight="1" x14ac:dyDescent="0.2">
      <c r="A51" s="533" t="s">
        <v>221</v>
      </c>
      <c r="B51" s="204" t="s">
        <v>774</v>
      </c>
      <c r="C51" s="248" t="s">
        <v>774</v>
      </c>
      <c r="D51" s="204">
        <v>1</v>
      </c>
      <c r="E51" s="248">
        <v>5</v>
      </c>
      <c r="F51" s="204">
        <v>3</v>
      </c>
      <c r="G51" s="248">
        <v>3</v>
      </c>
      <c r="H51" s="204">
        <v>2</v>
      </c>
      <c r="I51" s="248">
        <v>2</v>
      </c>
    </row>
    <row r="52" spans="1:9" ht="15.75" customHeight="1" x14ac:dyDescent="0.2">
      <c r="A52" s="533" t="s">
        <v>225</v>
      </c>
      <c r="B52" s="204">
        <v>2</v>
      </c>
      <c r="C52" s="248">
        <v>3</v>
      </c>
      <c r="D52" s="204">
        <v>7</v>
      </c>
      <c r="E52" s="248">
        <v>1</v>
      </c>
      <c r="F52" s="204">
        <v>14</v>
      </c>
      <c r="G52" s="248">
        <v>15</v>
      </c>
      <c r="H52" s="204">
        <v>13</v>
      </c>
      <c r="I52" s="248">
        <v>12</v>
      </c>
    </row>
    <row r="53" spans="1:9" ht="15.75" customHeight="1" x14ac:dyDescent="0.2">
      <c r="A53" s="533" t="s">
        <v>786</v>
      </c>
      <c r="B53" s="204">
        <v>0</v>
      </c>
      <c r="C53" s="248">
        <v>9</v>
      </c>
      <c r="D53" s="204">
        <v>3</v>
      </c>
      <c r="E53" s="248">
        <v>1</v>
      </c>
      <c r="F53" s="204">
        <v>1</v>
      </c>
      <c r="G53" s="248">
        <v>4</v>
      </c>
      <c r="H53" s="204">
        <v>1</v>
      </c>
      <c r="I53" s="248">
        <v>8</v>
      </c>
    </row>
    <row r="54" spans="1:9" ht="15.75" customHeight="1" x14ac:dyDescent="0.2">
      <c r="A54" s="533" t="s">
        <v>227</v>
      </c>
      <c r="B54" s="204">
        <v>0</v>
      </c>
      <c r="C54" s="248">
        <v>0</v>
      </c>
      <c r="D54" s="204">
        <v>12</v>
      </c>
      <c r="E54" s="248">
        <v>15</v>
      </c>
      <c r="F54" s="204">
        <v>17</v>
      </c>
      <c r="G54" s="248">
        <v>17</v>
      </c>
      <c r="H54" s="204">
        <v>7</v>
      </c>
      <c r="I54" s="248">
        <v>15</v>
      </c>
    </row>
    <row r="55" spans="1:9" ht="15.75" customHeight="1" x14ac:dyDescent="0.2">
      <c r="A55" s="533" t="s">
        <v>230</v>
      </c>
      <c r="B55" s="204">
        <v>2</v>
      </c>
      <c r="C55" s="248">
        <v>13</v>
      </c>
      <c r="D55" s="204">
        <v>26</v>
      </c>
      <c r="E55" s="248">
        <v>11</v>
      </c>
      <c r="F55" s="204">
        <v>16</v>
      </c>
      <c r="G55" s="248">
        <v>16</v>
      </c>
      <c r="H55" s="204">
        <v>9</v>
      </c>
      <c r="I55" s="248">
        <v>17</v>
      </c>
    </row>
    <row r="56" spans="1:9" ht="15.75" customHeight="1" x14ac:dyDescent="0.2">
      <c r="A56" s="533" t="s">
        <v>787</v>
      </c>
      <c r="B56" s="204" t="s">
        <v>774</v>
      </c>
      <c r="C56" s="248">
        <v>0</v>
      </c>
      <c r="D56" s="204">
        <v>0</v>
      </c>
      <c r="E56" s="248">
        <v>0</v>
      </c>
      <c r="F56" s="204">
        <v>0</v>
      </c>
      <c r="G56" s="248">
        <v>0</v>
      </c>
      <c r="H56" s="204" t="s">
        <v>75</v>
      </c>
      <c r="I56" s="248"/>
    </row>
    <row r="57" spans="1:9" ht="15.75" customHeight="1" x14ac:dyDescent="0.2">
      <c r="A57" s="533" t="s">
        <v>801</v>
      </c>
      <c r="B57" s="806" t="s">
        <v>774</v>
      </c>
      <c r="C57" s="806"/>
      <c r="D57" s="806"/>
      <c r="E57" s="248">
        <v>0</v>
      </c>
      <c r="F57" s="204">
        <v>0</v>
      </c>
      <c r="G57" s="248">
        <v>0</v>
      </c>
      <c r="H57" s="204">
        <v>0</v>
      </c>
      <c r="I57" s="248"/>
    </row>
    <row r="58" spans="1:9" ht="15.75" customHeight="1" x14ac:dyDescent="0.2">
      <c r="A58" s="533" t="s">
        <v>802</v>
      </c>
      <c r="B58" s="204" t="s">
        <v>774</v>
      </c>
      <c r="C58" s="248">
        <v>0</v>
      </c>
      <c r="D58" s="204">
        <v>0</v>
      </c>
      <c r="E58" s="248">
        <v>0</v>
      </c>
      <c r="F58" s="204">
        <v>0</v>
      </c>
      <c r="G58" s="248">
        <v>0</v>
      </c>
      <c r="H58" s="204">
        <v>0</v>
      </c>
      <c r="I58" s="248"/>
    </row>
    <row r="59" spans="1:9" ht="15.75" customHeight="1" x14ac:dyDescent="0.2">
      <c r="A59" s="803" t="s">
        <v>803</v>
      </c>
      <c r="B59" s="803"/>
      <c r="C59" s="803"/>
      <c r="D59" s="803"/>
    </row>
    <row r="60" spans="1:9" ht="15.75" customHeight="1" x14ac:dyDescent="0.2">
      <c r="B60" s="228"/>
      <c r="C60" s="228"/>
      <c r="D60" s="228"/>
    </row>
    <row r="61" spans="1:9" ht="15.75" customHeight="1" x14ac:dyDescent="0.2">
      <c r="A61" s="195" t="s">
        <v>804</v>
      </c>
      <c r="B61" s="228"/>
      <c r="C61" s="228"/>
      <c r="D61" s="228"/>
    </row>
    <row r="62" spans="1:9" ht="15.75" customHeight="1" x14ac:dyDescent="0.2">
      <c r="A62" s="224"/>
      <c r="B62" s="197" t="s">
        <v>783</v>
      </c>
      <c r="C62" s="265" t="s">
        <v>764</v>
      </c>
      <c r="D62" s="197" t="s">
        <v>261</v>
      </c>
      <c r="E62" s="265" t="s">
        <v>262</v>
      </c>
      <c r="F62" s="197" t="s">
        <v>263</v>
      </c>
      <c r="G62" s="265" t="s">
        <v>264</v>
      </c>
      <c r="H62" s="197" t="s">
        <v>265</v>
      </c>
      <c r="I62" s="265" t="s">
        <v>266</v>
      </c>
    </row>
    <row r="63" spans="1:9" ht="15.75" customHeight="1" x14ac:dyDescent="0.2">
      <c r="A63" s="502" t="s">
        <v>267</v>
      </c>
      <c r="B63" s="200" t="s">
        <v>805</v>
      </c>
      <c r="C63" s="503" t="s">
        <v>805</v>
      </c>
      <c r="D63" s="200" t="s">
        <v>805</v>
      </c>
      <c r="E63" s="503" t="s">
        <v>805</v>
      </c>
      <c r="F63" s="200" t="s">
        <v>805</v>
      </c>
      <c r="G63" s="503" t="s">
        <v>805</v>
      </c>
      <c r="H63" s="200" t="s">
        <v>805</v>
      </c>
      <c r="I63" s="503" t="s">
        <v>805</v>
      </c>
    </row>
    <row r="64" spans="1:9" ht="15.75" customHeight="1" x14ac:dyDescent="0.2">
      <c r="A64" s="533" t="s">
        <v>206</v>
      </c>
      <c r="B64" s="204">
        <v>0</v>
      </c>
      <c r="C64" s="248">
        <v>0</v>
      </c>
      <c r="D64" s="204">
        <v>1</v>
      </c>
      <c r="E64" s="248">
        <v>0</v>
      </c>
      <c r="F64" s="204">
        <v>3</v>
      </c>
      <c r="G64" s="248">
        <v>4</v>
      </c>
      <c r="H64" s="204">
        <v>2</v>
      </c>
      <c r="I64" s="248">
        <v>3</v>
      </c>
    </row>
    <row r="65" spans="1:30" ht="15.75" customHeight="1" x14ac:dyDescent="0.2">
      <c r="A65" s="533" t="s">
        <v>212</v>
      </c>
      <c r="B65" s="204"/>
      <c r="C65" s="248"/>
      <c r="D65" s="204"/>
      <c r="E65" s="248"/>
      <c r="F65" s="204"/>
      <c r="G65" s="248">
        <v>1</v>
      </c>
      <c r="H65" s="204">
        <v>4</v>
      </c>
      <c r="I65" s="248">
        <v>3</v>
      </c>
    </row>
    <row r="66" spans="1:30" ht="15.75" customHeight="1" x14ac:dyDescent="0.2">
      <c r="A66" s="533" t="s">
        <v>213</v>
      </c>
      <c r="B66" s="204">
        <v>0</v>
      </c>
      <c r="C66" s="248">
        <v>1</v>
      </c>
      <c r="D66" s="204">
        <v>0</v>
      </c>
      <c r="E66" s="248">
        <v>0</v>
      </c>
      <c r="F66" s="204">
        <v>2</v>
      </c>
      <c r="G66" s="248">
        <v>3</v>
      </c>
      <c r="H66" s="204">
        <v>0</v>
      </c>
      <c r="I66" s="248">
        <v>1</v>
      </c>
    </row>
    <row r="67" spans="1:30" ht="15.75" customHeight="1" x14ac:dyDescent="0.2">
      <c r="A67" s="533" t="s">
        <v>806</v>
      </c>
      <c r="B67" s="204" t="s">
        <v>774</v>
      </c>
      <c r="C67" s="248">
        <v>3</v>
      </c>
      <c r="D67" s="204">
        <v>0</v>
      </c>
      <c r="E67" s="248">
        <v>0</v>
      </c>
      <c r="F67" s="204">
        <v>0</v>
      </c>
      <c r="G67" s="248">
        <v>1</v>
      </c>
      <c r="H67" s="204">
        <v>0</v>
      </c>
      <c r="I67" s="248">
        <v>0</v>
      </c>
    </row>
    <row r="68" spans="1:30" ht="15.75" customHeight="1" x14ac:dyDescent="0.2">
      <c r="A68" s="533" t="s">
        <v>221</v>
      </c>
      <c r="B68" s="204" t="s">
        <v>774</v>
      </c>
      <c r="C68" s="248" t="s">
        <v>774</v>
      </c>
      <c r="D68" s="204" t="s">
        <v>774</v>
      </c>
      <c r="E68" s="248">
        <v>0</v>
      </c>
      <c r="F68" s="204">
        <v>0</v>
      </c>
      <c r="G68" s="248">
        <v>0</v>
      </c>
      <c r="H68" s="204">
        <v>0</v>
      </c>
      <c r="I68" s="248">
        <v>0</v>
      </c>
    </row>
    <row r="69" spans="1:30" ht="15.75" customHeight="1" x14ac:dyDescent="0.2">
      <c r="A69" s="533" t="s">
        <v>225</v>
      </c>
      <c r="B69" s="204">
        <v>1</v>
      </c>
      <c r="C69" s="248">
        <v>1</v>
      </c>
      <c r="D69" s="204">
        <v>0</v>
      </c>
      <c r="E69" s="248">
        <v>0</v>
      </c>
      <c r="F69" s="204">
        <v>1</v>
      </c>
      <c r="G69" s="248">
        <v>0</v>
      </c>
      <c r="H69" s="204">
        <v>0</v>
      </c>
      <c r="I69" s="248">
        <v>0</v>
      </c>
    </row>
    <row r="70" spans="1:30" ht="15.75" customHeight="1" x14ac:dyDescent="0.2">
      <c r="A70" s="533" t="s">
        <v>786</v>
      </c>
      <c r="B70" s="204">
        <v>0</v>
      </c>
      <c r="C70" s="248">
        <v>1</v>
      </c>
      <c r="D70" s="204">
        <v>2</v>
      </c>
      <c r="E70" s="248">
        <v>0</v>
      </c>
      <c r="F70" s="204">
        <v>0</v>
      </c>
      <c r="G70" s="248">
        <v>0</v>
      </c>
      <c r="H70" s="204">
        <v>0</v>
      </c>
      <c r="I70" s="248">
        <v>0</v>
      </c>
    </row>
    <row r="71" spans="1:30" ht="15.75" customHeight="1" x14ac:dyDescent="0.2">
      <c r="A71" s="533" t="s">
        <v>227</v>
      </c>
      <c r="B71" s="204">
        <v>0</v>
      </c>
      <c r="C71" s="248">
        <v>0</v>
      </c>
      <c r="D71" s="204">
        <v>0</v>
      </c>
      <c r="E71" s="248">
        <v>0</v>
      </c>
      <c r="F71" s="204">
        <v>0</v>
      </c>
      <c r="G71" s="248">
        <v>0</v>
      </c>
      <c r="H71" s="204">
        <v>0</v>
      </c>
      <c r="I71" s="248">
        <v>0</v>
      </c>
    </row>
    <row r="72" spans="1:30" ht="15.75" customHeight="1" x14ac:dyDescent="0.2">
      <c r="A72" s="533" t="s">
        <v>230</v>
      </c>
      <c r="B72" s="204">
        <v>2</v>
      </c>
      <c r="C72" s="248">
        <v>2</v>
      </c>
      <c r="D72" s="204">
        <v>0</v>
      </c>
      <c r="E72" s="248">
        <v>0</v>
      </c>
      <c r="F72" s="204">
        <v>0</v>
      </c>
      <c r="G72" s="248">
        <v>0</v>
      </c>
      <c r="H72" s="204">
        <v>1</v>
      </c>
      <c r="I72" s="248">
        <v>2</v>
      </c>
    </row>
    <row r="73" spans="1:30" ht="15.75" customHeight="1" x14ac:dyDescent="0.2">
      <c r="A73" s="533" t="s">
        <v>787</v>
      </c>
      <c r="B73" s="204" t="s">
        <v>774</v>
      </c>
      <c r="C73" s="248">
        <v>0</v>
      </c>
      <c r="D73" s="204">
        <v>0</v>
      </c>
      <c r="E73" s="248">
        <v>0</v>
      </c>
      <c r="F73" s="204" t="s">
        <v>774</v>
      </c>
      <c r="G73" s="248">
        <v>0</v>
      </c>
      <c r="H73" s="204" t="s">
        <v>75</v>
      </c>
      <c r="I73" s="248"/>
    </row>
    <row r="74" spans="1:30" ht="15.75" customHeight="1" x14ac:dyDescent="0.2">
      <c r="A74" s="533" t="s">
        <v>793</v>
      </c>
      <c r="B74" s="204" t="s">
        <v>774</v>
      </c>
      <c r="C74" s="248" t="s">
        <v>774</v>
      </c>
      <c r="D74" s="204">
        <v>0</v>
      </c>
      <c r="E74" s="248">
        <v>0</v>
      </c>
      <c r="F74" s="204">
        <v>1</v>
      </c>
      <c r="G74" s="248">
        <v>0</v>
      </c>
      <c r="H74" s="204">
        <v>2</v>
      </c>
      <c r="I74" s="248">
        <v>1</v>
      </c>
    </row>
    <row r="75" spans="1:30" ht="15.75" customHeight="1" x14ac:dyDescent="0.2">
      <c r="A75" s="533" t="s">
        <v>807</v>
      </c>
      <c r="B75" s="204" t="s">
        <v>774</v>
      </c>
      <c r="C75" s="248">
        <v>0</v>
      </c>
      <c r="D75" s="204">
        <v>0</v>
      </c>
      <c r="E75" s="248">
        <v>0</v>
      </c>
      <c r="F75" s="204">
        <v>0</v>
      </c>
      <c r="G75" s="248">
        <v>0</v>
      </c>
      <c r="H75" s="204"/>
      <c r="I75" s="248">
        <v>0</v>
      </c>
    </row>
    <row r="76" spans="1:30" ht="15.75" customHeight="1" x14ac:dyDescent="0.2">
      <c r="A76" s="224"/>
      <c r="B76" s="228"/>
      <c r="C76" s="228"/>
      <c r="D76" s="228"/>
    </row>
    <row r="77" spans="1:30" ht="15.75" customHeight="1" x14ac:dyDescent="0.2">
      <c r="B77" s="228"/>
      <c r="C77" s="228"/>
      <c r="D77" s="228"/>
    </row>
    <row r="78" spans="1:30" ht="15.75" customHeight="1" x14ac:dyDescent="0.2">
      <c r="A78" s="195" t="s">
        <v>808</v>
      </c>
      <c r="B78" s="228"/>
      <c r="C78" s="228"/>
      <c r="D78" s="228"/>
    </row>
    <row r="79" spans="1:30" ht="15.75" customHeight="1" x14ac:dyDescent="0.2">
      <c r="B79" s="805" t="s">
        <v>783</v>
      </c>
      <c r="C79" s="805"/>
      <c r="D79" s="805"/>
      <c r="E79" s="807" t="s">
        <v>764</v>
      </c>
      <c r="F79" s="807"/>
      <c r="G79" s="807"/>
      <c r="H79" s="805" t="s">
        <v>809</v>
      </c>
      <c r="I79" s="805"/>
      <c r="J79" s="805"/>
      <c r="K79" s="805"/>
      <c r="L79" s="805"/>
      <c r="M79" s="804" t="s">
        <v>262</v>
      </c>
      <c r="N79" s="804"/>
      <c r="O79" s="804"/>
      <c r="P79" s="804"/>
      <c r="Q79" s="804"/>
      <c r="R79" s="804" t="s">
        <v>263</v>
      </c>
      <c r="S79" s="804"/>
      <c r="T79" s="804"/>
      <c r="U79" s="804"/>
      <c r="V79" s="804"/>
      <c r="W79" s="804" t="s">
        <v>810</v>
      </c>
      <c r="X79" s="804"/>
      <c r="Y79" s="804"/>
      <c r="Z79" s="804"/>
      <c r="AA79" s="804"/>
      <c r="AB79" s="534" t="s">
        <v>811</v>
      </c>
      <c r="AC79" s="534" t="s">
        <v>812</v>
      </c>
      <c r="AD79" s="534" t="s">
        <v>813</v>
      </c>
    </row>
    <row r="80" spans="1:30" ht="15.75" customHeight="1" x14ac:dyDescent="0.2">
      <c r="A80" s="535" t="s">
        <v>267</v>
      </c>
      <c r="B80" s="536" t="s">
        <v>129</v>
      </c>
      <c r="C80" s="537" t="s">
        <v>814</v>
      </c>
      <c r="D80" s="538" t="s">
        <v>815</v>
      </c>
      <c r="E80" s="536" t="s">
        <v>129</v>
      </c>
      <c r="F80" s="537" t="s">
        <v>814</v>
      </c>
      <c r="G80" s="538" t="s">
        <v>815</v>
      </c>
      <c r="H80" s="536" t="s">
        <v>129</v>
      </c>
      <c r="I80" s="539" t="s">
        <v>816</v>
      </c>
      <c r="J80" s="539" t="s">
        <v>817</v>
      </c>
      <c r="K80" s="537" t="s">
        <v>814</v>
      </c>
      <c r="L80" s="538" t="s">
        <v>815</v>
      </c>
      <c r="M80" s="540" t="s">
        <v>129</v>
      </c>
      <c r="N80" s="539" t="s">
        <v>816</v>
      </c>
      <c r="O80" s="539" t="s">
        <v>817</v>
      </c>
      <c r="P80" s="541" t="s">
        <v>814</v>
      </c>
      <c r="Q80" s="538" t="s">
        <v>815</v>
      </c>
      <c r="R80" s="540" t="s">
        <v>129</v>
      </c>
      <c r="S80" s="539" t="s">
        <v>816</v>
      </c>
      <c r="T80" s="539" t="s">
        <v>817</v>
      </c>
      <c r="U80" s="541" t="s">
        <v>814</v>
      </c>
      <c r="V80" s="538" t="s">
        <v>815</v>
      </c>
      <c r="W80" s="540" t="s">
        <v>129</v>
      </c>
      <c r="X80" s="539" t="s">
        <v>816</v>
      </c>
      <c r="Y80" s="539" t="s">
        <v>817</v>
      </c>
      <c r="Z80" s="541" t="s">
        <v>814</v>
      </c>
      <c r="AA80" s="538" t="s">
        <v>815</v>
      </c>
      <c r="AB80" s="538" t="s">
        <v>818</v>
      </c>
      <c r="AC80" s="541" t="s">
        <v>819</v>
      </c>
      <c r="AD80" s="538" t="s">
        <v>818</v>
      </c>
    </row>
    <row r="81" spans="1:30" ht="15.75" customHeight="1" x14ac:dyDescent="0.2">
      <c r="A81" s="542" t="s">
        <v>206</v>
      </c>
      <c r="B81" s="543">
        <v>11</v>
      </c>
      <c r="C81" s="544">
        <v>9</v>
      </c>
      <c r="D81" s="545">
        <f>(100*C81)/B81</f>
        <v>81.818181818181813</v>
      </c>
      <c r="E81" s="543">
        <v>45</v>
      </c>
      <c r="F81" s="544">
        <v>29</v>
      </c>
      <c r="G81" s="545">
        <f>(100*F81)/E81</f>
        <v>64.444444444444443</v>
      </c>
      <c r="H81" s="543">
        <v>68</v>
      </c>
      <c r="I81" s="546">
        <f>J81-H81</f>
        <v>16</v>
      </c>
      <c r="J81" s="547">
        <v>84</v>
      </c>
      <c r="K81" s="548">
        <v>39</v>
      </c>
      <c r="L81" s="545">
        <f>(100*K81)/H81</f>
        <v>57.352941176470587</v>
      </c>
      <c r="M81" s="549">
        <v>65</v>
      </c>
      <c r="N81" s="549">
        <f>O81-M81</f>
        <v>34</v>
      </c>
      <c r="O81" s="549">
        <v>99</v>
      </c>
      <c r="P81" s="548">
        <v>50</v>
      </c>
      <c r="Q81" s="545">
        <f>(100*P81)/O81</f>
        <v>50.505050505050505</v>
      </c>
      <c r="R81" s="204">
        <v>41</v>
      </c>
      <c r="S81" s="549">
        <v>52</v>
      </c>
      <c r="T81" s="549">
        <v>93</v>
      </c>
      <c r="U81" s="548">
        <v>43</v>
      </c>
      <c r="V81" s="545">
        <f>(100*U81)/T81</f>
        <v>46.236559139784944</v>
      </c>
      <c r="W81" s="204">
        <v>94</v>
      </c>
      <c r="X81" s="549">
        <v>35</v>
      </c>
      <c r="Y81" s="549">
        <f t="shared" ref="Y81:Y91" si="0">SUM(W81:X81)</f>
        <v>129</v>
      </c>
      <c r="Z81" s="548">
        <v>50</v>
      </c>
      <c r="AA81" s="545">
        <f t="shared" ref="AA81:AA91" si="1">(100*Z81)/Y81</f>
        <v>38.759689922480618</v>
      </c>
      <c r="AB81" s="545">
        <v>67.010000000000005</v>
      </c>
      <c r="AC81" s="548">
        <v>40.840000000000003</v>
      </c>
      <c r="AD81" s="545">
        <v>49.41</v>
      </c>
    </row>
    <row r="82" spans="1:30" ht="15.75" customHeight="1" x14ac:dyDescent="0.2">
      <c r="A82" s="542" t="s">
        <v>212</v>
      </c>
      <c r="B82" s="543"/>
      <c r="C82" s="544"/>
      <c r="D82" s="545"/>
      <c r="E82" s="235"/>
      <c r="F82" s="204"/>
      <c r="G82" s="234"/>
      <c r="H82" s="543"/>
      <c r="I82" s="546"/>
      <c r="J82" s="550"/>
      <c r="K82" s="548"/>
      <c r="L82" s="545"/>
      <c r="M82" s="549"/>
      <c r="N82" s="549"/>
      <c r="O82" s="549"/>
      <c r="P82" s="548"/>
      <c r="Q82" s="545"/>
      <c r="R82" s="204"/>
      <c r="S82" s="549"/>
      <c r="T82" s="549"/>
      <c r="U82" s="548"/>
      <c r="V82" s="545"/>
      <c r="W82" s="204">
        <v>25</v>
      </c>
      <c r="X82" s="549"/>
      <c r="Y82" s="549">
        <f t="shared" si="0"/>
        <v>25</v>
      </c>
      <c r="Z82" s="548">
        <v>19</v>
      </c>
      <c r="AA82" s="545">
        <f t="shared" si="1"/>
        <v>76</v>
      </c>
      <c r="AB82" s="545">
        <v>88</v>
      </c>
      <c r="AC82" s="548">
        <v>71.430000000000007</v>
      </c>
      <c r="AD82" s="545">
        <v>78</v>
      </c>
    </row>
    <row r="83" spans="1:30" ht="15.75" customHeight="1" x14ac:dyDescent="0.2">
      <c r="A83" s="542" t="s">
        <v>213</v>
      </c>
      <c r="B83" s="543">
        <v>8</v>
      </c>
      <c r="C83" s="544">
        <v>8</v>
      </c>
      <c r="D83" s="545">
        <f>(100*C83)/B83</f>
        <v>100</v>
      </c>
      <c r="E83" s="543">
        <v>16</v>
      </c>
      <c r="F83" s="544">
        <v>7</v>
      </c>
      <c r="G83" s="545">
        <f>(100*F83)/E83</f>
        <v>43.75</v>
      </c>
      <c r="H83" s="543">
        <v>16</v>
      </c>
      <c r="I83" s="546">
        <f t="shared" ref="I83:I89" si="2">J83-H83</f>
        <v>6</v>
      </c>
      <c r="J83" s="547">
        <v>22</v>
      </c>
      <c r="K83" s="548">
        <v>13</v>
      </c>
      <c r="L83" s="545">
        <f t="shared" ref="L83:L91" si="3">(100*K83)/H83</f>
        <v>81.25</v>
      </c>
      <c r="M83" s="549">
        <v>12</v>
      </c>
      <c r="N83" s="549">
        <f t="shared" ref="N83:N89" si="4">O83-M83</f>
        <v>10</v>
      </c>
      <c r="O83" s="549">
        <v>22</v>
      </c>
      <c r="P83" s="548">
        <v>13</v>
      </c>
      <c r="Q83" s="545">
        <f t="shared" ref="Q83:Q91" si="5">(100*P83)/O83</f>
        <v>59.090909090909093</v>
      </c>
      <c r="R83" s="204">
        <v>16</v>
      </c>
      <c r="S83" s="549">
        <v>10</v>
      </c>
      <c r="T83" s="549">
        <v>26</v>
      </c>
      <c r="U83" s="548">
        <v>11</v>
      </c>
      <c r="V83" s="545">
        <f t="shared" ref="V83:V89" si="6">(100*U83)/T83</f>
        <v>42.307692307692307</v>
      </c>
      <c r="W83" s="204">
        <v>19</v>
      </c>
      <c r="X83" s="549">
        <v>12</v>
      </c>
      <c r="Y83" s="549">
        <f t="shared" si="0"/>
        <v>31</v>
      </c>
      <c r="Z83" s="548">
        <v>7</v>
      </c>
      <c r="AA83" s="545">
        <f t="shared" si="1"/>
        <v>22.580645161290324</v>
      </c>
      <c r="AB83" s="545">
        <v>45</v>
      </c>
      <c r="AC83" s="548">
        <v>43.48</v>
      </c>
      <c r="AD83" s="545">
        <v>64</v>
      </c>
    </row>
    <row r="84" spans="1:30" ht="15.75" customHeight="1" x14ac:dyDescent="0.2">
      <c r="A84" s="542" t="s">
        <v>820</v>
      </c>
      <c r="B84" s="543" t="s">
        <v>774</v>
      </c>
      <c r="C84" s="544" t="s">
        <v>774</v>
      </c>
      <c r="D84" s="545" t="s">
        <v>774</v>
      </c>
      <c r="E84" s="543">
        <v>3</v>
      </c>
      <c r="F84" s="544">
        <v>0</v>
      </c>
      <c r="G84" s="545">
        <f>(100*F84)/E84</f>
        <v>0</v>
      </c>
      <c r="H84" s="543">
        <v>3</v>
      </c>
      <c r="I84" s="546">
        <f t="shared" si="2"/>
        <v>3</v>
      </c>
      <c r="J84" s="551">
        <v>6</v>
      </c>
      <c r="K84" s="548">
        <v>2</v>
      </c>
      <c r="L84" s="545">
        <f t="shared" si="3"/>
        <v>66.666666666666671</v>
      </c>
      <c r="M84" s="549">
        <v>3</v>
      </c>
      <c r="N84" s="549">
        <f t="shared" si="4"/>
        <v>3</v>
      </c>
      <c r="O84" s="549">
        <v>6</v>
      </c>
      <c r="P84" s="548">
        <v>5</v>
      </c>
      <c r="Q84" s="545">
        <f t="shared" si="5"/>
        <v>83.333333333333329</v>
      </c>
      <c r="R84" s="204">
        <v>4</v>
      </c>
      <c r="S84" s="549">
        <v>2</v>
      </c>
      <c r="T84" s="549">
        <v>6</v>
      </c>
      <c r="U84" s="548">
        <v>1</v>
      </c>
      <c r="V84" s="545">
        <f t="shared" si="6"/>
        <v>16.666666666666668</v>
      </c>
      <c r="W84" s="204">
        <v>5</v>
      </c>
      <c r="X84" s="549">
        <v>4</v>
      </c>
      <c r="Y84" s="549">
        <f t="shared" si="0"/>
        <v>9</v>
      </c>
      <c r="Z84" s="548">
        <v>3</v>
      </c>
      <c r="AA84" s="545">
        <f t="shared" si="1"/>
        <v>33.333333333333336</v>
      </c>
      <c r="AB84" s="545">
        <v>80</v>
      </c>
      <c r="AC84" s="548" t="s">
        <v>75</v>
      </c>
      <c r="AD84" s="545">
        <v>42.86</v>
      </c>
    </row>
    <row r="85" spans="1:30" ht="15.75" customHeight="1" x14ac:dyDescent="0.2">
      <c r="A85" s="542" t="s">
        <v>221</v>
      </c>
      <c r="B85" s="543" t="s">
        <v>774</v>
      </c>
      <c r="C85" s="544" t="s">
        <v>774</v>
      </c>
      <c r="D85" s="545" t="s">
        <v>774</v>
      </c>
      <c r="E85" s="235" t="s">
        <v>774</v>
      </c>
      <c r="F85" s="204" t="s">
        <v>774</v>
      </c>
      <c r="G85" s="234" t="s">
        <v>75</v>
      </c>
      <c r="H85" s="543">
        <v>1</v>
      </c>
      <c r="I85" s="546">
        <f t="shared" si="2"/>
        <v>0</v>
      </c>
      <c r="J85" s="551">
        <v>1</v>
      </c>
      <c r="K85" s="548">
        <v>0</v>
      </c>
      <c r="L85" s="545">
        <f t="shared" si="3"/>
        <v>0</v>
      </c>
      <c r="M85" s="549">
        <v>5</v>
      </c>
      <c r="N85" s="549">
        <f t="shared" si="4"/>
        <v>1</v>
      </c>
      <c r="O85" s="549">
        <v>6</v>
      </c>
      <c r="P85" s="548">
        <v>3</v>
      </c>
      <c r="Q85" s="545">
        <f t="shared" si="5"/>
        <v>50</v>
      </c>
      <c r="R85" s="204">
        <v>4</v>
      </c>
      <c r="S85" s="549">
        <v>4</v>
      </c>
      <c r="T85" s="549">
        <v>8</v>
      </c>
      <c r="U85" s="548">
        <v>4</v>
      </c>
      <c r="V85" s="545">
        <f t="shared" si="6"/>
        <v>50</v>
      </c>
      <c r="W85" s="204">
        <v>6</v>
      </c>
      <c r="X85" s="549">
        <v>3</v>
      </c>
      <c r="Y85" s="549">
        <f t="shared" si="0"/>
        <v>9</v>
      </c>
      <c r="Z85" s="548">
        <v>2</v>
      </c>
      <c r="AA85" s="545">
        <f t="shared" si="1"/>
        <v>22.222222222222221</v>
      </c>
      <c r="AB85" s="545">
        <v>50</v>
      </c>
      <c r="AC85" s="548">
        <v>50</v>
      </c>
      <c r="AD85" s="545">
        <v>0</v>
      </c>
    </row>
    <row r="86" spans="1:30" ht="15.75" customHeight="1" x14ac:dyDescent="0.2">
      <c r="A86" s="542" t="s">
        <v>225</v>
      </c>
      <c r="B86" s="543">
        <v>7</v>
      </c>
      <c r="C86" s="544">
        <v>7</v>
      </c>
      <c r="D86" s="545">
        <f>(100*C86)/B86</f>
        <v>100</v>
      </c>
      <c r="E86" s="543">
        <v>9</v>
      </c>
      <c r="F86" s="544">
        <v>7</v>
      </c>
      <c r="G86" s="545">
        <f>(100*F86)/E86</f>
        <v>77.777777777777771</v>
      </c>
      <c r="H86" s="543">
        <v>10</v>
      </c>
      <c r="I86" s="546">
        <f t="shared" si="2"/>
        <v>1</v>
      </c>
      <c r="J86" s="547">
        <v>11</v>
      </c>
      <c r="K86" s="548">
        <v>1</v>
      </c>
      <c r="L86" s="545">
        <f t="shared" si="3"/>
        <v>10</v>
      </c>
      <c r="M86" s="549">
        <v>9</v>
      </c>
      <c r="N86" s="549">
        <f t="shared" si="4"/>
        <v>4</v>
      </c>
      <c r="O86" s="549">
        <v>13</v>
      </c>
      <c r="P86" s="548">
        <v>8</v>
      </c>
      <c r="Q86" s="545">
        <f t="shared" si="5"/>
        <v>61.53846153846154</v>
      </c>
      <c r="R86" s="204">
        <v>16</v>
      </c>
      <c r="S86" s="549">
        <v>5</v>
      </c>
      <c r="T86" s="549">
        <v>21</v>
      </c>
      <c r="U86" s="548">
        <v>15</v>
      </c>
      <c r="V86" s="545">
        <f t="shared" si="6"/>
        <v>71.428571428571431</v>
      </c>
      <c r="W86" s="204">
        <v>23</v>
      </c>
      <c r="X86" s="549">
        <v>5</v>
      </c>
      <c r="Y86" s="549">
        <f t="shared" si="0"/>
        <v>28</v>
      </c>
      <c r="Z86" s="548">
        <v>13</v>
      </c>
      <c r="AA86" s="545">
        <f t="shared" si="1"/>
        <v>46.428571428571431</v>
      </c>
      <c r="AB86" s="545">
        <v>79.16</v>
      </c>
      <c r="AC86" s="548">
        <v>48</v>
      </c>
      <c r="AD86" s="545">
        <v>50</v>
      </c>
    </row>
    <row r="87" spans="1:30" ht="15.75" customHeight="1" x14ac:dyDescent="0.2">
      <c r="A87" s="542" t="s">
        <v>786</v>
      </c>
      <c r="B87" s="543">
        <v>8</v>
      </c>
      <c r="C87" s="544">
        <v>6</v>
      </c>
      <c r="D87" s="545">
        <f>(100*C87)/B87</f>
        <v>75</v>
      </c>
      <c r="E87" s="543">
        <v>17</v>
      </c>
      <c r="F87" s="544">
        <v>9</v>
      </c>
      <c r="G87" s="545">
        <f>(100*F87)/E87</f>
        <v>52.941176470588232</v>
      </c>
      <c r="H87" s="543">
        <v>14</v>
      </c>
      <c r="I87" s="546">
        <f t="shared" si="2"/>
        <v>5</v>
      </c>
      <c r="J87" s="551">
        <v>19</v>
      </c>
      <c r="K87" s="548">
        <v>9</v>
      </c>
      <c r="L87" s="545">
        <f t="shared" si="3"/>
        <v>64.285714285714292</v>
      </c>
      <c r="M87" s="549">
        <v>16</v>
      </c>
      <c r="N87" s="549">
        <f t="shared" si="4"/>
        <v>10</v>
      </c>
      <c r="O87" s="549">
        <v>26</v>
      </c>
      <c r="P87" s="548">
        <v>8</v>
      </c>
      <c r="Q87" s="545">
        <f t="shared" si="5"/>
        <v>30.76923076923077</v>
      </c>
      <c r="R87" s="204">
        <v>17</v>
      </c>
      <c r="S87" s="549">
        <v>20</v>
      </c>
      <c r="T87" s="549">
        <v>37</v>
      </c>
      <c r="U87" s="548">
        <v>19</v>
      </c>
      <c r="V87" s="545">
        <f t="shared" si="6"/>
        <v>51.351351351351354</v>
      </c>
      <c r="W87" s="204">
        <v>15</v>
      </c>
      <c r="X87" s="549">
        <v>17</v>
      </c>
      <c r="Y87" s="549">
        <f t="shared" si="0"/>
        <v>32</v>
      </c>
      <c r="Z87" s="548">
        <v>11</v>
      </c>
      <c r="AA87" s="545">
        <f t="shared" si="1"/>
        <v>34.375</v>
      </c>
      <c r="AB87" s="545">
        <v>77.77</v>
      </c>
      <c r="AC87" s="548">
        <v>15.38</v>
      </c>
      <c r="AD87" s="545">
        <v>25</v>
      </c>
    </row>
    <row r="88" spans="1:30" ht="15.75" customHeight="1" x14ac:dyDescent="0.2">
      <c r="A88" s="542" t="s">
        <v>227</v>
      </c>
      <c r="B88" s="543">
        <v>1</v>
      </c>
      <c r="C88" s="544">
        <v>1</v>
      </c>
      <c r="D88" s="545">
        <f>(100*C88)/B88</f>
        <v>100</v>
      </c>
      <c r="E88" s="543">
        <v>6</v>
      </c>
      <c r="F88" s="544">
        <v>3</v>
      </c>
      <c r="G88" s="545">
        <f>(100*F88)/E88</f>
        <v>50</v>
      </c>
      <c r="H88" s="543">
        <v>12</v>
      </c>
      <c r="I88" s="546">
        <f t="shared" si="2"/>
        <v>3</v>
      </c>
      <c r="J88" s="547">
        <v>15</v>
      </c>
      <c r="K88" s="548">
        <v>12</v>
      </c>
      <c r="L88" s="545">
        <f t="shared" si="3"/>
        <v>100</v>
      </c>
      <c r="M88" s="549">
        <v>18</v>
      </c>
      <c r="N88" s="549">
        <f t="shared" si="4"/>
        <v>2</v>
      </c>
      <c r="O88" s="549">
        <v>20</v>
      </c>
      <c r="P88" s="548">
        <v>12</v>
      </c>
      <c r="Q88" s="545">
        <f t="shared" si="5"/>
        <v>60</v>
      </c>
      <c r="R88" s="204">
        <v>21</v>
      </c>
      <c r="S88" s="549">
        <v>11</v>
      </c>
      <c r="T88" s="549">
        <v>32</v>
      </c>
      <c r="U88" s="548">
        <v>19</v>
      </c>
      <c r="V88" s="545">
        <f t="shared" si="6"/>
        <v>59.375</v>
      </c>
      <c r="W88" s="204">
        <v>24</v>
      </c>
      <c r="X88" s="549">
        <v>8</v>
      </c>
      <c r="Y88" s="549">
        <f t="shared" si="0"/>
        <v>32</v>
      </c>
      <c r="Z88" s="548">
        <v>12</v>
      </c>
      <c r="AA88" s="545">
        <f t="shared" si="1"/>
        <v>37.5</v>
      </c>
      <c r="AB88" s="545">
        <v>66.66</v>
      </c>
      <c r="AC88" s="548">
        <v>50</v>
      </c>
      <c r="AD88" s="545">
        <v>45</v>
      </c>
    </row>
    <row r="89" spans="1:30" ht="15.75" customHeight="1" x14ac:dyDescent="0.2">
      <c r="A89" s="542" t="s">
        <v>230</v>
      </c>
      <c r="B89" s="543">
        <v>11</v>
      </c>
      <c r="C89" s="544">
        <v>11</v>
      </c>
      <c r="D89" s="545">
        <f>(100*C89)/B89</f>
        <v>100</v>
      </c>
      <c r="E89" s="543">
        <v>14</v>
      </c>
      <c r="F89" s="544">
        <v>12</v>
      </c>
      <c r="G89" s="545">
        <f>(100*F89)/E89</f>
        <v>85.714285714285708</v>
      </c>
      <c r="H89" s="543">
        <v>26</v>
      </c>
      <c r="I89" s="546">
        <f t="shared" si="2"/>
        <v>0</v>
      </c>
      <c r="J89" s="551">
        <v>26</v>
      </c>
      <c r="K89" s="548">
        <v>15</v>
      </c>
      <c r="L89" s="545">
        <f t="shared" si="3"/>
        <v>57.692307692307693</v>
      </c>
      <c r="M89" s="549">
        <v>17</v>
      </c>
      <c r="N89" s="549">
        <f t="shared" si="4"/>
        <v>7</v>
      </c>
      <c r="O89" s="549">
        <v>24</v>
      </c>
      <c r="P89" s="548">
        <v>13</v>
      </c>
      <c r="Q89" s="545">
        <f t="shared" si="5"/>
        <v>54.166666666666664</v>
      </c>
      <c r="R89" s="204">
        <v>17</v>
      </c>
      <c r="S89" s="549">
        <v>13</v>
      </c>
      <c r="T89" s="549">
        <v>30</v>
      </c>
      <c r="U89" s="548">
        <v>21</v>
      </c>
      <c r="V89" s="545">
        <f t="shared" si="6"/>
        <v>70</v>
      </c>
      <c r="W89" s="204">
        <v>21</v>
      </c>
      <c r="X89" s="549">
        <v>7</v>
      </c>
      <c r="Y89" s="549">
        <f t="shared" si="0"/>
        <v>28</v>
      </c>
      <c r="Z89" s="548">
        <v>9</v>
      </c>
      <c r="AA89" s="545">
        <f t="shared" si="1"/>
        <v>32.142857142857146</v>
      </c>
      <c r="AB89" s="545">
        <v>82.61</v>
      </c>
      <c r="AC89" s="548">
        <v>50</v>
      </c>
      <c r="AD89" s="545">
        <v>38.89</v>
      </c>
    </row>
    <row r="90" spans="1:30" ht="15.75" customHeight="1" x14ac:dyDescent="0.2">
      <c r="A90" s="542" t="s">
        <v>821</v>
      </c>
      <c r="B90" s="543" t="s">
        <v>774</v>
      </c>
      <c r="C90" s="544" t="s">
        <v>774</v>
      </c>
      <c r="D90" s="545" t="s">
        <v>774</v>
      </c>
      <c r="E90" s="543">
        <v>3</v>
      </c>
      <c r="F90" s="544">
        <v>3</v>
      </c>
      <c r="G90" s="545">
        <f>(100*F90)/E90</f>
        <v>100</v>
      </c>
      <c r="H90" s="235">
        <v>7</v>
      </c>
      <c r="I90" s="552"/>
      <c r="J90" s="552"/>
      <c r="K90" s="549">
        <v>5</v>
      </c>
      <c r="L90" s="545">
        <f t="shared" si="3"/>
        <v>71.428571428571431</v>
      </c>
      <c r="M90" s="549">
        <v>3</v>
      </c>
      <c r="N90" s="549">
        <v>1</v>
      </c>
      <c r="O90" s="549">
        <v>4</v>
      </c>
      <c r="P90" s="549">
        <v>4</v>
      </c>
      <c r="Q90" s="545">
        <f t="shared" si="5"/>
        <v>100</v>
      </c>
      <c r="R90" s="204" t="s">
        <v>774</v>
      </c>
      <c r="S90" s="549"/>
      <c r="T90" s="549"/>
      <c r="U90" s="549"/>
      <c r="V90" s="545" t="s">
        <v>774</v>
      </c>
      <c r="W90" s="553">
        <v>1</v>
      </c>
      <c r="X90" s="549"/>
      <c r="Y90" s="549">
        <f t="shared" si="0"/>
        <v>1</v>
      </c>
      <c r="Z90" s="549">
        <v>1</v>
      </c>
      <c r="AA90" s="545">
        <f t="shared" si="1"/>
        <v>100</v>
      </c>
      <c r="AB90" s="545"/>
      <c r="AC90" s="549"/>
      <c r="AD90" s="545"/>
    </row>
    <row r="91" spans="1:30" ht="15.75" customHeight="1" x14ac:dyDescent="0.2">
      <c r="A91" s="542" t="s">
        <v>822</v>
      </c>
      <c r="B91" s="554" t="s">
        <v>774</v>
      </c>
      <c r="C91" s="555" t="s">
        <v>774</v>
      </c>
      <c r="D91" s="556" t="s">
        <v>774</v>
      </c>
      <c r="E91" s="554" t="s">
        <v>774</v>
      </c>
      <c r="F91" s="555" t="s">
        <v>774</v>
      </c>
      <c r="G91" s="556" t="s">
        <v>774</v>
      </c>
      <c r="H91" s="235">
        <v>21</v>
      </c>
      <c r="I91" s="552"/>
      <c r="J91" s="552"/>
      <c r="K91" s="549">
        <v>20</v>
      </c>
      <c r="L91" s="545">
        <f t="shared" si="3"/>
        <v>95.238095238095241</v>
      </c>
      <c r="M91" s="549">
        <v>24</v>
      </c>
      <c r="N91" s="549">
        <v>2</v>
      </c>
      <c r="O91" s="549">
        <v>26</v>
      </c>
      <c r="P91" s="549">
        <v>18</v>
      </c>
      <c r="Q91" s="545">
        <f t="shared" si="5"/>
        <v>69.230769230769226</v>
      </c>
      <c r="R91" s="204">
        <v>10</v>
      </c>
      <c r="S91" s="549">
        <v>8</v>
      </c>
      <c r="T91" s="549">
        <v>18</v>
      </c>
      <c r="U91" s="549">
        <v>11</v>
      </c>
      <c r="V91" s="545">
        <f>(100*U91)/T91</f>
        <v>61.111111111111114</v>
      </c>
      <c r="W91" s="204">
        <v>14</v>
      </c>
      <c r="X91" s="549"/>
      <c r="Y91" s="549">
        <f t="shared" si="0"/>
        <v>14</v>
      </c>
      <c r="Z91" s="549">
        <v>7</v>
      </c>
      <c r="AA91" s="545">
        <f t="shared" si="1"/>
        <v>50</v>
      </c>
      <c r="AB91" s="545">
        <v>100</v>
      </c>
      <c r="AC91" s="549">
        <v>85.71</v>
      </c>
      <c r="AD91" s="545">
        <v>57.89</v>
      </c>
    </row>
    <row r="92" spans="1:30" ht="15.75" customHeight="1" x14ac:dyDescent="0.2">
      <c r="A92" s="542" t="s">
        <v>788</v>
      </c>
      <c r="B92" s="543" t="s">
        <v>774</v>
      </c>
      <c r="C92" s="544"/>
      <c r="D92" s="545"/>
      <c r="E92" s="543"/>
      <c r="F92" s="544"/>
      <c r="G92" s="545"/>
      <c r="H92" s="235"/>
      <c r="I92" s="552">
        <v>2</v>
      </c>
      <c r="J92" s="552"/>
      <c r="K92" s="549"/>
      <c r="L92" s="545"/>
      <c r="M92" s="549"/>
      <c r="N92" s="549"/>
      <c r="O92" s="549"/>
      <c r="P92" s="549"/>
      <c r="Q92" s="545"/>
      <c r="R92" s="204"/>
      <c r="S92" s="549"/>
      <c r="T92" s="549"/>
      <c r="U92" s="549"/>
      <c r="V92" s="545"/>
      <c r="W92" s="553"/>
      <c r="X92" s="549"/>
      <c r="Y92" s="549"/>
      <c r="Z92" s="549"/>
      <c r="AA92" s="545"/>
      <c r="AB92" s="545">
        <v>100</v>
      </c>
      <c r="AC92" s="549">
        <v>50</v>
      </c>
      <c r="AD92" s="545">
        <v>100</v>
      </c>
    </row>
    <row r="93" spans="1:30" ht="15.75" customHeight="1" x14ac:dyDescent="0.2">
      <c r="A93" s="542" t="s">
        <v>789</v>
      </c>
      <c r="B93" s="543" t="s">
        <v>774</v>
      </c>
      <c r="C93" s="544"/>
      <c r="D93" s="545"/>
      <c r="E93" s="543"/>
      <c r="F93" s="544"/>
      <c r="G93" s="545"/>
      <c r="H93" s="235"/>
      <c r="I93" s="552">
        <v>1</v>
      </c>
      <c r="J93" s="552"/>
      <c r="K93" s="549"/>
      <c r="L93" s="545"/>
      <c r="M93" s="549"/>
      <c r="N93" s="549"/>
      <c r="O93" s="549"/>
      <c r="P93" s="549"/>
      <c r="Q93" s="545"/>
      <c r="R93" s="204"/>
      <c r="S93" s="549"/>
      <c r="T93" s="549"/>
      <c r="U93" s="549"/>
      <c r="V93" s="545"/>
      <c r="W93" s="553"/>
      <c r="X93" s="549"/>
      <c r="Y93" s="549"/>
      <c r="Z93" s="549"/>
      <c r="AA93" s="545"/>
      <c r="AB93" s="545">
        <v>50</v>
      </c>
      <c r="AC93" s="549">
        <v>100</v>
      </c>
      <c r="AD93" s="545">
        <v>0</v>
      </c>
    </row>
    <row r="94" spans="1:30" ht="15.75" customHeight="1" x14ac:dyDescent="0.2">
      <c r="A94" s="542" t="s">
        <v>790</v>
      </c>
      <c r="B94" s="543" t="s">
        <v>774</v>
      </c>
      <c r="C94" s="544"/>
      <c r="D94" s="545"/>
      <c r="E94" s="543"/>
      <c r="F94" s="544"/>
      <c r="G94" s="545"/>
      <c r="H94" s="235"/>
      <c r="I94" s="552">
        <v>1</v>
      </c>
      <c r="J94" s="552"/>
      <c r="K94" s="549"/>
      <c r="L94" s="545"/>
      <c r="M94" s="549"/>
      <c r="N94" s="549"/>
      <c r="O94" s="549"/>
      <c r="P94" s="549"/>
      <c r="Q94" s="545"/>
      <c r="R94" s="204"/>
      <c r="S94" s="549"/>
      <c r="T94" s="549"/>
      <c r="U94" s="549"/>
      <c r="V94" s="545"/>
      <c r="W94" s="553"/>
      <c r="X94" s="549"/>
      <c r="Y94" s="549"/>
      <c r="Z94" s="549"/>
      <c r="AA94" s="545"/>
      <c r="AB94" s="545">
        <v>66.67</v>
      </c>
      <c r="AC94" s="549">
        <v>100</v>
      </c>
      <c r="AD94" s="545">
        <v>0</v>
      </c>
    </row>
    <row r="95" spans="1:30" ht="15.75" customHeight="1" x14ac:dyDescent="0.2">
      <c r="A95" s="542" t="s">
        <v>791</v>
      </c>
      <c r="B95" s="543" t="s">
        <v>774</v>
      </c>
      <c r="C95" s="544"/>
      <c r="D95" s="545"/>
      <c r="E95" s="543"/>
      <c r="F95" s="544"/>
      <c r="G95" s="545"/>
      <c r="H95" s="235"/>
      <c r="I95" s="552">
        <v>1</v>
      </c>
      <c r="J95" s="552"/>
      <c r="K95" s="549"/>
      <c r="L95" s="545"/>
      <c r="M95" s="549"/>
      <c r="N95" s="549"/>
      <c r="O95" s="549"/>
      <c r="P95" s="549"/>
      <c r="Q95" s="545"/>
      <c r="R95" s="204"/>
      <c r="S95" s="549"/>
      <c r="T95" s="549"/>
      <c r="U95" s="549"/>
      <c r="V95" s="545"/>
      <c r="W95" s="553"/>
      <c r="X95" s="549"/>
      <c r="Y95" s="549"/>
      <c r="Z95" s="549"/>
      <c r="AA95" s="545"/>
      <c r="AB95" s="545" t="s">
        <v>823</v>
      </c>
      <c r="AC95" s="549">
        <v>100</v>
      </c>
      <c r="AD95" s="545">
        <v>0</v>
      </c>
    </row>
    <row r="96" spans="1:30" ht="15.75" customHeight="1" x14ac:dyDescent="0.2">
      <c r="A96" s="542" t="s">
        <v>824</v>
      </c>
      <c r="B96" s="543" t="s">
        <v>774</v>
      </c>
      <c r="C96" s="544" t="s">
        <v>774</v>
      </c>
      <c r="D96" s="545" t="s">
        <v>774</v>
      </c>
      <c r="E96" s="543">
        <v>27</v>
      </c>
      <c r="F96" s="544">
        <v>27</v>
      </c>
      <c r="G96" s="545">
        <f>(100*F96)/E96</f>
        <v>100</v>
      </c>
      <c r="H96" s="235">
        <v>9</v>
      </c>
      <c r="I96" s="552"/>
      <c r="J96" s="552"/>
      <c r="K96" s="549">
        <v>5</v>
      </c>
      <c r="L96" s="545">
        <f>(100*K96)/H96</f>
        <v>55.555555555555557</v>
      </c>
      <c r="M96" s="549">
        <v>9</v>
      </c>
      <c r="N96" s="549">
        <v>3</v>
      </c>
      <c r="O96" s="549">
        <v>12</v>
      </c>
      <c r="P96" s="549">
        <v>11</v>
      </c>
      <c r="Q96" s="545">
        <f>(100*P96)/O96</f>
        <v>91.666666666666671</v>
      </c>
      <c r="R96" s="204">
        <v>8</v>
      </c>
      <c r="S96" s="549">
        <v>1</v>
      </c>
      <c r="T96" s="549">
        <v>9</v>
      </c>
      <c r="U96" s="549">
        <v>8</v>
      </c>
      <c r="V96" s="545">
        <f>(100*U96)/T96</f>
        <v>88.888888888888886</v>
      </c>
      <c r="W96" s="204">
        <v>6</v>
      </c>
      <c r="X96" s="549"/>
      <c r="Y96" s="549">
        <f>SUM(W96:X96)</f>
        <v>6</v>
      </c>
      <c r="Z96" s="549">
        <v>4</v>
      </c>
      <c r="AA96" s="545">
        <f>(100*Z96)/Y96</f>
        <v>66.666666666666671</v>
      </c>
      <c r="AB96" s="545"/>
      <c r="AC96" s="549"/>
      <c r="AD96" s="545"/>
    </row>
    <row r="97" spans="1:30" ht="32" x14ac:dyDescent="0.2">
      <c r="A97" s="531" t="s">
        <v>825</v>
      </c>
      <c r="B97" s="557"/>
      <c r="C97" s="557"/>
      <c r="D97" s="557"/>
      <c r="K97" s="558"/>
      <c r="Q97" s="559"/>
      <c r="U97" s="560"/>
      <c r="V97" s="560"/>
      <c r="W97" s="560"/>
      <c r="X97" s="560"/>
      <c r="Y97" s="224" t="s">
        <v>826</v>
      </c>
      <c r="Z97" s="560"/>
      <c r="AA97" s="560"/>
      <c r="AB97" s="561" t="s">
        <v>795</v>
      </c>
      <c r="AC97" s="531" t="s">
        <v>827</v>
      </c>
      <c r="AD97" s="562" t="s">
        <v>796</v>
      </c>
    </row>
    <row r="98" spans="1:30" ht="15.75" customHeight="1" x14ac:dyDescent="0.2">
      <c r="B98" s="557"/>
      <c r="C98" s="557"/>
      <c r="D98" s="557"/>
    </row>
    <row r="99" spans="1:30" ht="112" x14ac:dyDescent="0.2">
      <c r="A99" s="563" t="s">
        <v>828</v>
      </c>
      <c r="B99" s="228"/>
      <c r="C99" s="228"/>
      <c r="D99" s="228"/>
    </row>
    <row r="100" spans="1:30" ht="15.75" customHeight="1" x14ac:dyDescent="0.2">
      <c r="B100" s="197" t="s">
        <v>783</v>
      </c>
      <c r="C100" s="265" t="s">
        <v>764</v>
      </c>
      <c r="D100" s="197" t="s">
        <v>261</v>
      </c>
      <c r="E100" s="265" t="s">
        <v>262</v>
      </c>
      <c r="F100" s="564" t="s">
        <v>263</v>
      </c>
      <c r="G100" s="265" t="s">
        <v>810</v>
      </c>
      <c r="H100" s="805" t="s">
        <v>829</v>
      </c>
      <c r="I100" s="805"/>
      <c r="J100" s="805"/>
      <c r="K100" s="805"/>
      <c r="L100" s="805"/>
      <c r="M100" s="805" t="s">
        <v>830</v>
      </c>
      <c r="N100" s="805"/>
      <c r="O100" s="805"/>
      <c r="P100" s="805"/>
      <c r="Q100" s="805"/>
    </row>
    <row r="101" spans="1:30" ht="15.75" customHeight="1" x14ac:dyDescent="0.2">
      <c r="A101" s="502" t="s">
        <v>267</v>
      </c>
      <c r="B101" s="197" t="s">
        <v>831</v>
      </c>
      <c r="C101" s="265" t="s">
        <v>831</v>
      </c>
      <c r="D101" s="197" t="s">
        <v>831</v>
      </c>
      <c r="E101" s="265" t="s">
        <v>831</v>
      </c>
      <c r="F101" s="564" t="s">
        <v>831</v>
      </c>
      <c r="G101" s="265" t="s">
        <v>831</v>
      </c>
      <c r="H101" s="565" t="s">
        <v>832</v>
      </c>
      <c r="I101" s="565" t="s">
        <v>833</v>
      </c>
      <c r="J101" s="565" t="s">
        <v>834</v>
      </c>
      <c r="K101" s="565" t="s">
        <v>835</v>
      </c>
      <c r="L101" s="565" t="s">
        <v>817</v>
      </c>
      <c r="M101" s="566" t="s">
        <v>832</v>
      </c>
      <c r="N101" s="566" t="s">
        <v>833</v>
      </c>
      <c r="O101" s="566" t="s">
        <v>834</v>
      </c>
      <c r="P101" s="566" t="s">
        <v>835</v>
      </c>
      <c r="Q101" s="566" t="s">
        <v>817</v>
      </c>
    </row>
    <row r="102" spans="1:30" ht="15.75" customHeight="1" x14ac:dyDescent="0.2">
      <c r="A102" s="530" t="s">
        <v>206</v>
      </c>
      <c r="B102" s="204">
        <v>8.66</v>
      </c>
      <c r="C102" s="248">
        <v>8.3800000000000008</v>
      </c>
      <c r="D102" s="549">
        <v>8.8000000000000007</v>
      </c>
      <c r="E102" s="248">
        <v>8.6</v>
      </c>
      <c r="F102" s="549">
        <v>8.5</v>
      </c>
      <c r="G102" s="248">
        <v>8.41</v>
      </c>
      <c r="H102" s="567">
        <v>2</v>
      </c>
      <c r="I102" s="567">
        <v>20</v>
      </c>
      <c r="J102" s="567">
        <v>6</v>
      </c>
      <c r="K102" s="567">
        <v>1</v>
      </c>
      <c r="L102" s="567">
        <v>29</v>
      </c>
      <c r="M102" s="568">
        <v>2</v>
      </c>
      <c r="N102" s="568">
        <v>22</v>
      </c>
      <c r="O102" s="568">
        <v>13</v>
      </c>
      <c r="P102" s="568">
        <v>5</v>
      </c>
      <c r="Q102" s="568">
        <v>42</v>
      </c>
    </row>
    <row r="103" spans="1:30" ht="15.75" customHeight="1" x14ac:dyDescent="0.2">
      <c r="A103" s="533" t="s">
        <v>212</v>
      </c>
      <c r="B103" s="544"/>
      <c r="C103" s="569"/>
      <c r="D103" s="548"/>
      <c r="E103" s="569"/>
      <c r="F103" s="570"/>
      <c r="G103" s="571">
        <v>9.1999999999999993</v>
      </c>
      <c r="H103" s="567">
        <v>1</v>
      </c>
      <c r="I103" s="567">
        <v>13</v>
      </c>
      <c r="J103" s="567">
        <v>6</v>
      </c>
      <c r="K103" s="567">
        <v>0</v>
      </c>
      <c r="L103" s="567">
        <v>20</v>
      </c>
      <c r="M103" s="568">
        <v>1</v>
      </c>
      <c r="N103" s="568">
        <v>33</v>
      </c>
      <c r="O103" s="568">
        <v>5</v>
      </c>
      <c r="P103" s="568">
        <v>0</v>
      </c>
      <c r="Q103" s="568">
        <v>39</v>
      </c>
    </row>
    <row r="104" spans="1:30" ht="15.75" customHeight="1" x14ac:dyDescent="0.2">
      <c r="A104" s="530" t="s">
        <v>213</v>
      </c>
      <c r="B104" s="204">
        <v>7.7</v>
      </c>
      <c r="C104" s="248">
        <v>7.36</v>
      </c>
      <c r="D104" s="549">
        <v>8.49</v>
      </c>
      <c r="E104" s="248">
        <v>8.3000000000000007</v>
      </c>
      <c r="F104" s="549">
        <v>8.25</v>
      </c>
      <c r="G104" s="248">
        <v>8.3800000000000008</v>
      </c>
      <c r="H104" s="567">
        <v>1</v>
      </c>
      <c r="I104" s="567">
        <v>1</v>
      </c>
      <c r="J104" s="567">
        <v>7</v>
      </c>
      <c r="K104" s="567">
        <v>1</v>
      </c>
      <c r="L104" s="567">
        <v>10</v>
      </c>
      <c r="M104" s="568">
        <v>1</v>
      </c>
      <c r="N104" s="568">
        <v>8</v>
      </c>
      <c r="O104" s="568">
        <v>6</v>
      </c>
      <c r="P104" s="568">
        <v>1</v>
      </c>
      <c r="Q104" s="568">
        <v>16</v>
      </c>
    </row>
    <row r="105" spans="1:30" ht="15.75" customHeight="1" x14ac:dyDescent="0.2">
      <c r="A105" s="530" t="s">
        <v>836</v>
      </c>
      <c r="B105" s="204" t="s">
        <v>774</v>
      </c>
      <c r="C105" s="248" t="s">
        <v>774</v>
      </c>
      <c r="D105" s="549">
        <v>7.5</v>
      </c>
      <c r="E105" s="248">
        <v>8.75</v>
      </c>
      <c r="F105" s="549">
        <v>8</v>
      </c>
      <c r="G105" s="248">
        <v>7.5</v>
      </c>
      <c r="H105" s="567" t="s">
        <v>75</v>
      </c>
      <c r="I105" s="567" t="s">
        <v>75</v>
      </c>
      <c r="J105" s="572" t="s">
        <v>75</v>
      </c>
      <c r="K105" s="567" t="s">
        <v>75</v>
      </c>
      <c r="L105" s="567" t="s">
        <v>75</v>
      </c>
      <c r="M105" s="568">
        <v>1</v>
      </c>
      <c r="N105" s="568">
        <v>1</v>
      </c>
      <c r="O105" s="573">
        <v>1</v>
      </c>
      <c r="P105" s="568">
        <v>0</v>
      </c>
      <c r="Q105" s="568">
        <v>3</v>
      </c>
    </row>
    <row r="106" spans="1:30" ht="15.75" customHeight="1" x14ac:dyDescent="0.2">
      <c r="A106" s="530" t="s">
        <v>221</v>
      </c>
      <c r="B106" s="544" t="s">
        <v>774</v>
      </c>
      <c r="C106" s="569" t="s">
        <v>774</v>
      </c>
      <c r="D106" s="548" t="s">
        <v>774</v>
      </c>
      <c r="E106" s="569">
        <v>8.25</v>
      </c>
      <c r="F106" s="570">
        <v>8</v>
      </c>
      <c r="G106" s="571">
        <v>6.5</v>
      </c>
      <c r="H106" s="567">
        <v>0</v>
      </c>
      <c r="I106" s="567">
        <v>1</v>
      </c>
      <c r="J106" s="567">
        <v>0</v>
      </c>
      <c r="K106" s="567">
        <v>0</v>
      </c>
      <c r="L106" s="567">
        <v>1</v>
      </c>
      <c r="M106" s="568">
        <v>0</v>
      </c>
      <c r="N106" s="568">
        <v>0</v>
      </c>
      <c r="O106" s="568">
        <v>0</v>
      </c>
      <c r="P106" s="568">
        <v>0</v>
      </c>
      <c r="Q106" s="568">
        <v>0</v>
      </c>
    </row>
    <row r="107" spans="1:30" ht="15.75" customHeight="1" x14ac:dyDescent="0.2">
      <c r="A107" s="530" t="s">
        <v>225</v>
      </c>
      <c r="B107" s="204">
        <v>9.0500000000000007</v>
      </c>
      <c r="C107" s="248">
        <v>9.4</v>
      </c>
      <c r="D107" s="549">
        <v>9.83</v>
      </c>
      <c r="E107" s="248">
        <v>8.9</v>
      </c>
      <c r="F107" s="549">
        <v>9.1</v>
      </c>
      <c r="G107" s="248">
        <v>9.3699999999999992</v>
      </c>
      <c r="H107" s="567">
        <v>0</v>
      </c>
      <c r="I107" s="567">
        <v>6</v>
      </c>
      <c r="J107" s="567">
        <v>6</v>
      </c>
      <c r="K107" s="567">
        <v>0</v>
      </c>
      <c r="L107" s="567">
        <v>12</v>
      </c>
      <c r="M107" s="568">
        <v>0</v>
      </c>
      <c r="N107" s="568">
        <v>9</v>
      </c>
      <c r="O107" s="568">
        <v>0</v>
      </c>
      <c r="P107" s="568">
        <v>1</v>
      </c>
      <c r="Q107" s="568">
        <v>10</v>
      </c>
    </row>
    <row r="108" spans="1:30" ht="15.75" customHeight="1" x14ac:dyDescent="0.2">
      <c r="A108" s="530" t="s">
        <v>786</v>
      </c>
      <c r="B108" s="204">
        <v>7.8</v>
      </c>
      <c r="C108" s="248">
        <v>8.32</v>
      </c>
      <c r="D108" s="549">
        <v>8</v>
      </c>
      <c r="E108" s="248">
        <v>8.75</v>
      </c>
      <c r="F108" s="549">
        <v>8.4</v>
      </c>
      <c r="G108" s="248">
        <v>7.9</v>
      </c>
      <c r="H108" s="567">
        <v>0</v>
      </c>
      <c r="I108" s="567">
        <v>0</v>
      </c>
      <c r="J108" s="567">
        <v>2</v>
      </c>
      <c r="K108" s="567">
        <v>0</v>
      </c>
      <c r="L108" s="567">
        <v>2</v>
      </c>
      <c r="M108" s="568">
        <v>0</v>
      </c>
      <c r="N108" s="568">
        <v>1</v>
      </c>
      <c r="O108" s="568">
        <v>4</v>
      </c>
      <c r="P108" s="568">
        <v>0</v>
      </c>
      <c r="Q108" s="568">
        <v>5</v>
      </c>
    </row>
    <row r="109" spans="1:30" ht="15.75" customHeight="1" x14ac:dyDescent="0.2">
      <c r="A109" s="530" t="s">
        <v>227</v>
      </c>
      <c r="B109" s="204">
        <v>9</v>
      </c>
      <c r="C109" s="248">
        <v>9.3000000000000007</v>
      </c>
      <c r="D109" s="549">
        <v>7.94</v>
      </c>
      <c r="E109" s="248">
        <v>8.4499999999999993</v>
      </c>
      <c r="F109" s="549">
        <v>8.6999999999999993</v>
      </c>
      <c r="G109" s="248">
        <v>8.33</v>
      </c>
      <c r="H109" s="567">
        <v>1</v>
      </c>
      <c r="I109" s="567">
        <v>1</v>
      </c>
      <c r="J109" s="567">
        <v>7</v>
      </c>
      <c r="K109" s="567">
        <v>0</v>
      </c>
      <c r="L109" s="567">
        <v>9</v>
      </c>
      <c r="M109" s="568">
        <v>1</v>
      </c>
      <c r="N109" s="568">
        <v>4</v>
      </c>
      <c r="O109" s="568">
        <v>3</v>
      </c>
      <c r="P109" s="568">
        <v>1</v>
      </c>
      <c r="Q109" s="568">
        <v>9</v>
      </c>
    </row>
    <row r="110" spans="1:30" ht="15.75" customHeight="1" x14ac:dyDescent="0.2">
      <c r="A110" s="530" t="s">
        <v>230</v>
      </c>
      <c r="B110" s="204">
        <v>8.66</v>
      </c>
      <c r="C110" s="248">
        <v>9.1999999999999993</v>
      </c>
      <c r="D110" s="549">
        <v>8.92</v>
      </c>
      <c r="E110" s="248">
        <v>7.9</v>
      </c>
      <c r="F110" s="549">
        <v>9.5</v>
      </c>
      <c r="G110" s="248">
        <v>8.58</v>
      </c>
      <c r="H110" s="567">
        <v>1</v>
      </c>
      <c r="I110" s="567">
        <v>3</v>
      </c>
      <c r="J110" s="567">
        <v>3</v>
      </c>
      <c r="K110" s="567">
        <v>0</v>
      </c>
      <c r="L110" s="567">
        <v>7</v>
      </c>
      <c r="M110" s="568">
        <v>1</v>
      </c>
      <c r="N110" s="568">
        <v>6</v>
      </c>
      <c r="O110" s="568">
        <v>0</v>
      </c>
      <c r="P110" s="568">
        <v>0</v>
      </c>
      <c r="Q110" s="568">
        <v>7</v>
      </c>
    </row>
    <row r="111" spans="1:30" ht="15.75" customHeight="1" x14ac:dyDescent="0.2">
      <c r="A111" s="530" t="s">
        <v>787</v>
      </c>
      <c r="B111" s="544" t="s">
        <v>774</v>
      </c>
      <c r="C111" s="569">
        <v>9</v>
      </c>
      <c r="D111" s="548">
        <v>9.58</v>
      </c>
      <c r="E111" s="569">
        <v>9.5</v>
      </c>
      <c r="F111" s="570" t="s">
        <v>774</v>
      </c>
      <c r="G111" s="571">
        <v>9</v>
      </c>
      <c r="H111" s="567" t="s">
        <v>75</v>
      </c>
      <c r="I111" s="567"/>
      <c r="J111" s="567"/>
      <c r="K111" s="567"/>
      <c r="L111" s="567"/>
      <c r="M111" s="568"/>
      <c r="N111" s="568"/>
      <c r="O111" s="568"/>
      <c r="P111" s="568"/>
      <c r="Q111" s="568"/>
    </row>
    <row r="112" spans="1:30" ht="15.75" customHeight="1" x14ac:dyDescent="0.2">
      <c r="A112" s="530" t="s">
        <v>793</v>
      </c>
      <c r="B112" s="544" t="s">
        <v>774</v>
      </c>
      <c r="C112" s="569" t="s">
        <v>774</v>
      </c>
      <c r="D112" s="548">
        <v>9.51</v>
      </c>
      <c r="E112" s="569">
        <v>9.6999999999999993</v>
      </c>
      <c r="F112" s="570">
        <v>9.36</v>
      </c>
      <c r="G112" s="571">
        <v>9.3000000000000007</v>
      </c>
      <c r="H112" s="567">
        <v>2</v>
      </c>
      <c r="I112" s="567">
        <v>10</v>
      </c>
      <c r="J112" s="567">
        <v>0</v>
      </c>
      <c r="K112" s="567">
        <v>0</v>
      </c>
      <c r="L112" s="567">
        <v>12</v>
      </c>
      <c r="M112" s="568">
        <v>2</v>
      </c>
      <c r="N112" s="568">
        <v>7</v>
      </c>
      <c r="O112" s="568">
        <v>2</v>
      </c>
      <c r="P112" s="568">
        <v>0</v>
      </c>
      <c r="Q112" s="568">
        <v>11</v>
      </c>
    </row>
    <row r="113" spans="1:17" ht="15.75" customHeight="1" x14ac:dyDescent="0.2">
      <c r="A113" s="530" t="s">
        <v>788</v>
      </c>
      <c r="B113" s="544"/>
      <c r="C113" s="569"/>
      <c r="D113" s="548"/>
      <c r="E113" s="569"/>
      <c r="F113" s="570"/>
      <c r="G113" s="571"/>
      <c r="H113" s="567"/>
      <c r="I113" s="567"/>
      <c r="J113" s="567"/>
      <c r="K113" s="567"/>
      <c r="L113" s="567"/>
      <c r="M113" s="568">
        <v>1</v>
      </c>
      <c r="N113" s="568">
        <v>1</v>
      </c>
      <c r="O113" s="568">
        <v>0</v>
      </c>
      <c r="P113" s="568">
        <v>0</v>
      </c>
      <c r="Q113" s="568">
        <v>2</v>
      </c>
    </row>
    <row r="114" spans="1:17" ht="15.75" customHeight="1" x14ac:dyDescent="0.2">
      <c r="A114" s="530" t="s">
        <v>789</v>
      </c>
      <c r="B114" s="544"/>
      <c r="C114" s="569"/>
      <c r="D114" s="548"/>
      <c r="E114" s="569"/>
      <c r="F114" s="570"/>
      <c r="G114" s="571"/>
      <c r="H114" s="567"/>
      <c r="I114" s="567"/>
      <c r="J114" s="567"/>
      <c r="K114" s="567"/>
      <c r="L114" s="567"/>
      <c r="M114" s="568">
        <v>0</v>
      </c>
      <c r="N114" s="568">
        <v>0</v>
      </c>
      <c r="O114" s="568">
        <v>0</v>
      </c>
      <c r="P114" s="568">
        <v>0</v>
      </c>
      <c r="Q114" s="568">
        <v>0</v>
      </c>
    </row>
    <row r="115" spans="1:17" ht="15.75" customHeight="1" x14ac:dyDescent="0.2">
      <c r="A115" s="530" t="s">
        <v>790</v>
      </c>
      <c r="B115" s="544"/>
      <c r="C115" s="569"/>
      <c r="D115" s="548"/>
      <c r="E115" s="569"/>
      <c r="F115" s="570"/>
      <c r="G115" s="571"/>
      <c r="H115" s="567"/>
      <c r="I115" s="567"/>
      <c r="J115" s="567"/>
      <c r="K115" s="567"/>
      <c r="L115" s="567"/>
      <c r="M115" s="568">
        <v>0</v>
      </c>
      <c r="N115" s="568">
        <v>0</v>
      </c>
      <c r="O115" s="568">
        <v>0</v>
      </c>
      <c r="P115" s="568">
        <v>0</v>
      </c>
      <c r="Q115" s="568">
        <v>0</v>
      </c>
    </row>
    <row r="116" spans="1:17" ht="15.75" customHeight="1" x14ac:dyDescent="0.2">
      <c r="A116" s="530" t="s">
        <v>791</v>
      </c>
      <c r="B116" s="544"/>
      <c r="C116" s="569"/>
      <c r="D116" s="548"/>
      <c r="E116" s="569"/>
      <c r="F116" s="570"/>
      <c r="G116" s="571"/>
      <c r="H116" s="567"/>
      <c r="I116" s="567"/>
      <c r="J116" s="567"/>
      <c r="K116" s="567"/>
      <c r="L116" s="567"/>
      <c r="M116" s="568">
        <v>0</v>
      </c>
      <c r="N116" s="568">
        <v>0</v>
      </c>
      <c r="O116" s="568">
        <v>0</v>
      </c>
      <c r="P116" s="568">
        <v>0</v>
      </c>
      <c r="Q116" s="568">
        <v>0</v>
      </c>
    </row>
    <row r="117" spans="1:17" ht="15.75" customHeight="1" x14ac:dyDescent="0.2">
      <c r="A117" s="530" t="s">
        <v>824</v>
      </c>
      <c r="B117" s="544" t="s">
        <v>774</v>
      </c>
      <c r="C117" s="569" t="s">
        <v>774</v>
      </c>
      <c r="D117" s="548">
        <v>9.35</v>
      </c>
      <c r="E117" s="569">
        <v>9.1</v>
      </c>
      <c r="F117" s="570">
        <v>9.4</v>
      </c>
      <c r="G117" s="571">
        <v>9.5</v>
      </c>
      <c r="H117" s="567">
        <v>4</v>
      </c>
      <c r="I117" s="567">
        <v>4</v>
      </c>
      <c r="J117" s="567">
        <v>0</v>
      </c>
      <c r="K117" s="567">
        <v>0</v>
      </c>
      <c r="L117" s="567">
        <v>8</v>
      </c>
      <c r="M117" s="568">
        <v>1</v>
      </c>
      <c r="N117" s="568">
        <v>1</v>
      </c>
      <c r="O117" s="568">
        <v>0</v>
      </c>
      <c r="P117" s="568">
        <v>0</v>
      </c>
      <c r="Q117" s="568">
        <v>2</v>
      </c>
    </row>
    <row r="118" spans="1:17" ht="32" x14ac:dyDescent="0.2">
      <c r="A118" s="574" t="s">
        <v>794</v>
      </c>
      <c r="B118" s="557"/>
      <c r="C118" s="557"/>
      <c r="D118" s="557"/>
      <c r="G118" s="575" t="s">
        <v>837</v>
      </c>
      <c r="H118" s="803" t="s">
        <v>795</v>
      </c>
      <c r="I118" s="803"/>
      <c r="J118" s="803"/>
      <c r="K118" s="803"/>
      <c r="M118" s="803" t="s">
        <v>796</v>
      </c>
      <c r="N118" s="803"/>
      <c r="O118" s="803"/>
      <c r="P118" s="803"/>
      <c r="Q118" s="803"/>
    </row>
    <row r="119" spans="1:17" ht="15.75" customHeight="1" x14ac:dyDescent="0.2">
      <c r="B119" s="228"/>
      <c r="C119" s="228"/>
      <c r="D119" s="228"/>
    </row>
    <row r="120" spans="1:17" ht="15.75" customHeight="1" x14ac:dyDescent="0.2">
      <c r="B120" s="228"/>
      <c r="C120" s="228"/>
      <c r="D120" s="228"/>
    </row>
    <row r="121" spans="1:17" ht="15.75" customHeight="1" x14ac:dyDescent="0.2">
      <c r="B121" s="228"/>
      <c r="C121" s="228"/>
      <c r="D121" s="228"/>
    </row>
    <row r="122" spans="1:17" ht="15.75" customHeight="1" x14ac:dyDescent="0.2">
      <c r="B122" s="228"/>
      <c r="C122" s="228"/>
      <c r="D122" s="228"/>
    </row>
    <row r="123" spans="1:17" ht="15.75" customHeight="1" x14ac:dyDescent="0.2">
      <c r="B123" s="228"/>
      <c r="C123" s="228"/>
      <c r="D123" s="228"/>
    </row>
    <row r="124" spans="1:17" ht="15.75" customHeight="1" x14ac:dyDescent="0.2">
      <c r="B124" s="228"/>
      <c r="C124" s="228"/>
      <c r="D124" s="228"/>
    </row>
    <row r="125" spans="1:17" ht="15.75" customHeight="1" x14ac:dyDescent="0.2">
      <c r="B125" s="228"/>
      <c r="C125" s="228"/>
      <c r="D125" s="228"/>
    </row>
    <row r="126" spans="1:17" ht="15.75" customHeight="1" x14ac:dyDescent="0.2">
      <c r="B126" s="228"/>
      <c r="C126" s="228"/>
      <c r="D126" s="228"/>
    </row>
    <row r="127" spans="1:17" ht="15.75" customHeight="1" x14ac:dyDescent="0.2">
      <c r="B127" s="228"/>
      <c r="C127" s="228"/>
      <c r="D127" s="228"/>
    </row>
    <row r="128" spans="1:17" ht="15.75" customHeight="1" x14ac:dyDescent="0.2">
      <c r="B128" s="228"/>
      <c r="C128" s="228"/>
      <c r="D128" s="228"/>
    </row>
    <row r="129" spans="2:4" ht="15.75" customHeight="1" x14ac:dyDescent="0.2">
      <c r="B129" s="228"/>
      <c r="C129" s="228"/>
      <c r="D129" s="228"/>
    </row>
    <row r="130" spans="2:4" ht="15.75" customHeight="1" x14ac:dyDescent="0.2">
      <c r="B130" s="228"/>
      <c r="C130" s="228"/>
      <c r="D130" s="228"/>
    </row>
    <row r="131" spans="2:4" ht="15.75" customHeight="1" x14ac:dyDescent="0.2">
      <c r="B131" s="228"/>
      <c r="C131" s="228"/>
      <c r="D131" s="228"/>
    </row>
    <row r="132" spans="2:4" ht="15.75" customHeight="1" x14ac:dyDescent="0.2">
      <c r="B132" s="228"/>
      <c r="C132" s="228"/>
      <c r="D132" s="228"/>
    </row>
    <row r="133" spans="2:4" ht="15.75" customHeight="1" x14ac:dyDescent="0.2">
      <c r="B133" s="228"/>
      <c r="C133" s="228"/>
      <c r="D133" s="228"/>
    </row>
    <row r="134" spans="2:4" ht="15.75" customHeight="1" x14ac:dyDescent="0.2">
      <c r="B134" s="228"/>
      <c r="C134" s="228"/>
      <c r="D134" s="228"/>
    </row>
    <row r="135" spans="2:4" ht="15.75" customHeight="1" x14ac:dyDescent="0.2">
      <c r="B135" s="228"/>
      <c r="C135" s="228"/>
      <c r="D135" s="228"/>
    </row>
    <row r="136" spans="2:4" ht="15.75" customHeight="1" x14ac:dyDescent="0.2">
      <c r="B136" s="228"/>
      <c r="C136" s="228"/>
      <c r="D136" s="228"/>
    </row>
    <row r="137" spans="2:4" ht="15.75" customHeight="1" x14ac:dyDescent="0.2">
      <c r="B137" s="228"/>
      <c r="C137" s="228"/>
      <c r="D137" s="228"/>
    </row>
    <row r="138" spans="2:4" ht="15.75" customHeight="1" x14ac:dyDescent="0.2">
      <c r="B138" s="228"/>
      <c r="C138" s="228"/>
      <c r="D138" s="228"/>
    </row>
    <row r="139" spans="2:4" ht="15.75" customHeight="1" x14ac:dyDescent="0.2">
      <c r="B139" s="228"/>
      <c r="C139" s="228"/>
      <c r="D139" s="228"/>
    </row>
    <row r="140" spans="2:4" ht="15.75" customHeight="1" x14ac:dyDescent="0.2">
      <c r="B140" s="228"/>
      <c r="C140" s="228"/>
      <c r="D140" s="228"/>
    </row>
    <row r="141" spans="2:4" ht="15.75" customHeight="1" x14ac:dyDescent="0.2">
      <c r="B141" s="228"/>
      <c r="C141" s="228"/>
      <c r="D141" s="228"/>
    </row>
    <row r="142" spans="2:4" ht="15.75" customHeight="1" x14ac:dyDescent="0.2">
      <c r="B142" s="228"/>
      <c r="C142" s="228"/>
      <c r="D142" s="228"/>
    </row>
    <row r="143" spans="2:4" ht="15.75" customHeight="1" x14ac:dyDescent="0.2">
      <c r="B143" s="228"/>
      <c r="C143" s="228"/>
      <c r="D143" s="228"/>
    </row>
    <row r="144" spans="2:4" ht="15.75" customHeight="1" x14ac:dyDescent="0.2">
      <c r="B144" s="228"/>
      <c r="C144" s="228"/>
      <c r="D144" s="228"/>
    </row>
    <row r="145" spans="2:4" ht="15.75" customHeight="1" x14ac:dyDescent="0.2">
      <c r="B145" s="228"/>
      <c r="C145" s="228"/>
      <c r="D145" s="228"/>
    </row>
    <row r="146" spans="2:4" ht="15.75" customHeight="1" x14ac:dyDescent="0.2">
      <c r="B146" s="228"/>
      <c r="C146" s="228"/>
      <c r="D146" s="228"/>
    </row>
    <row r="147" spans="2:4" ht="15.75" customHeight="1" x14ac:dyDescent="0.2">
      <c r="B147" s="228"/>
      <c r="C147" s="228"/>
      <c r="D147" s="228"/>
    </row>
    <row r="148" spans="2:4" ht="15.75" customHeight="1" x14ac:dyDescent="0.2">
      <c r="B148" s="228"/>
      <c r="C148" s="228"/>
      <c r="D148" s="228"/>
    </row>
    <row r="149" spans="2:4" ht="15.75" customHeight="1" x14ac:dyDescent="0.2">
      <c r="B149" s="228"/>
      <c r="C149" s="228"/>
      <c r="D149" s="228"/>
    </row>
    <row r="150" spans="2:4" ht="15.75" customHeight="1" x14ac:dyDescent="0.2">
      <c r="B150" s="228"/>
      <c r="C150" s="228"/>
      <c r="D150" s="228"/>
    </row>
    <row r="151" spans="2:4" ht="15.75" customHeight="1" x14ac:dyDescent="0.2">
      <c r="B151" s="228"/>
      <c r="C151" s="228"/>
      <c r="D151" s="228"/>
    </row>
    <row r="152" spans="2:4" ht="15.75" customHeight="1" x14ac:dyDescent="0.2">
      <c r="B152" s="228"/>
      <c r="C152" s="228"/>
      <c r="D152" s="228"/>
    </row>
    <row r="153" spans="2:4" ht="15.75" customHeight="1" x14ac:dyDescent="0.2">
      <c r="B153" s="228"/>
      <c r="C153" s="228"/>
      <c r="D153" s="228"/>
    </row>
    <row r="154" spans="2:4" ht="15.75" customHeight="1" x14ac:dyDescent="0.2">
      <c r="B154" s="228"/>
      <c r="C154" s="228"/>
      <c r="D154" s="228"/>
    </row>
    <row r="155" spans="2:4" ht="15.75" customHeight="1" x14ac:dyDescent="0.2">
      <c r="B155" s="228"/>
      <c r="C155" s="228"/>
      <c r="D155" s="228"/>
    </row>
    <row r="156" spans="2:4" ht="15.75" customHeight="1" x14ac:dyDescent="0.2">
      <c r="B156" s="228"/>
      <c r="C156" s="228"/>
      <c r="D156" s="228"/>
    </row>
    <row r="157" spans="2:4" ht="15.75" customHeight="1" x14ac:dyDescent="0.2">
      <c r="B157" s="228"/>
      <c r="C157" s="228"/>
      <c r="D157" s="228"/>
    </row>
    <row r="158" spans="2:4" ht="15.75" customHeight="1" x14ac:dyDescent="0.2">
      <c r="B158" s="228"/>
      <c r="C158" s="228"/>
      <c r="D158" s="228"/>
    </row>
    <row r="159" spans="2:4" ht="15.75" customHeight="1" x14ac:dyDescent="0.2">
      <c r="B159" s="228"/>
      <c r="C159" s="228"/>
      <c r="D159" s="228"/>
    </row>
    <row r="160" spans="2:4" ht="15.75" customHeight="1" x14ac:dyDescent="0.2">
      <c r="B160" s="228"/>
      <c r="C160" s="228"/>
      <c r="D160" s="228"/>
    </row>
    <row r="161" spans="2:4" ht="15.75" customHeight="1" x14ac:dyDescent="0.2">
      <c r="B161" s="228"/>
      <c r="C161" s="228"/>
      <c r="D161" s="228"/>
    </row>
    <row r="162" spans="2:4" ht="15.75" customHeight="1" x14ac:dyDescent="0.2">
      <c r="B162" s="228"/>
      <c r="C162" s="228"/>
      <c r="D162" s="228"/>
    </row>
    <row r="163" spans="2:4" ht="15.75" customHeight="1" x14ac:dyDescent="0.2">
      <c r="B163" s="228"/>
      <c r="C163" s="228"/>
      <c r="D163" s="228"/>
    </row>
    <row r="164" spans="2:4" ht="15.75" customHeight="1" x14ac:dyDescent="0.2">
      <c r="B164" s="228"/>
      <c r="C164" s="228"/>
      <c r="D164" s="228"/>
    </row>
    <row r="165" spans="2:4" ht="15.75" customHeight="1" x14ac:dyDescent="0.2">
      <c r="B165" s="228"/>
      <c r="C165" s="228"/>
      <c r="D165" s="228"/>
    </row>
    <row r="166" spans="2:4" ht="15.75" customHeight="1" x14ac:dyDescent="0.2">
      <c r="B166" s="228"/>
      <c r="C166" s="228"/>
      <c r="D166" s="228"/>
    </row>
    <row r="167" spans="2:4" ht="15.75" customHeight="1" x14ac:dyDescent="0.2">
      <c r="B167" s="228"/>
      <c r="C167" s="228"/>
      <c r="D167" s="228"/>
    </row>
    <row r="168" spans="2:4" ht="15.75" customHeight="1" x14ac:dyDescent="0.2">
      <c r="B168" s="228"/>
      <c r="C168" s="228"/>
      <c r="D168" s="228"/>
    </row>
    <row r="169" spans="2:4" ht="15.75" customHeight="1" x14ac:dyDescent="0.2">
      <c r="B169" s="228"/>
      <c r="C169" s="228"/>
      <c r="D169" s="228"/>
    </row>
    <row r="170" spans="2:4" ht="15.75" customHeight="1" x14ac:dyDescent="0.2">
      <c r="B170" s="228"/>
      <c r="C170" s="228"/>
      <c r="D170" s="228"/>
    </row>
    <row r="171" spans="2:4" ht="15.75" customHeight="1" x14ac:dyDescent="0.2">
      <c r="B171" s="228"/>
      <c r="C171" s="228"/>
      <c r="D171" s="228"/>
    </row>
    <row r="172" spans="2:4" ht="15.75" customHeight="1" x14ac:dyDescent="0.2">
      <c r="B172" s="228"/>
      <c r="C172" s="228"/>
      <c r="D172" s="228"/>
    </row>
    <row r="173" spans="2:4" ht="15.75" customHeight="1" x14ac:dyDescent="0.2">
      <c r="B173" s="228"/>
      <c r="C173" s="228"/>
      <c r="D173" s="228"/>
    </row>
    <row r="174" spans="2:4" ht="15.75" customHeight="1" x14ac:dyDescent="0.2">
      <c r="B174" s="228"/>
      <c r="C174" s="228"/>
      <c r="D174" s="228"/>
    </row>
    <row r="175" spans="2:4" ht="15.75" customHeight="1" x14ac:dyDescent="0.2">
      <c r="B175" s="228"/>
      <c r="C175" s="228"/>
      <c r="D175" s="228"/>
    </row>
    <row r="176" spans="2:4" ht="15.75" customHeight="1" x14ac:dyDescent="0.2">
      <c r="B176" s="228"/>
      <c r="C176" s="228"/>
      <c r="D176" s="228"/>
    </row>
    <row r="177" spans="2:4" ht="15.75" customHeight="1" x14ac:dyDescent="0.2">
      <c r="B177" s="228"/>
      <c r="C177" s="228"/>
      <c r="D177" s="228"/>
    </row>
    <row r="178" spans="2:4" ht="15.75" customHeight="1" x14ac:dyDescent="0.2">
      <c r="B178" s="228"/>
      <c r="C178" s="228"/>
      <c r="D178" s="228"/>
    </row>
    <row r="179" spans="2:4" ht="15.75" customHeight="1" x14ac:dyDescent="0.2">
      <c r="B179" s="228"/>
      <c r="C179" s="228"/>
      <c r="D179" s="228"/>
    </row>
    <row r="180" spans="2:4" ht="15.75" customHeight="1" x14ac:dyDescent="0.2">
      <c r="B180" s="228"/>
      <c r="C180" s="228"/>
      <c r="D180" s="228"/>
    </row>
    <row r="181" spans="2:4" ht="15.75" customHeight="1" x14ac:dyDescent="0.2">
      <c r="B181" s="228"/>
      <c r="C181" s="228"/>
      <c r="D181" s="228"/>
    </row>
    <row r="182" spans="2:4" ht="15.75" customHeight="1" x14ac:dyDescent="0.2">
      <c r="B182" s="228"/>
      <c r="C182" s="228"/>
      <c r="D182" s="228"/>
    </row>
    <row r="183" spans="2:4" ht="15.75" customHeight="1" x14ac:dyDescent="0.2">
      <c r="B183" s="228"/>
      <c r="C183" s="228"/>
      <c r="D183" s="228"/>
    </row>
    <row r="184" spans="2:4" ht="15.75" customHeight="1" x14ac:dyDescent="0.2">
      <c r="B184" s="228"/>
      <c r="C184" s="228"/>
      <c r="D184" s="228"/>
    </row>
    <row r="185" spans="2:4" ht="15.75" customHeight="1" x14ac:dyDescent="0.2">
      <c r="B185" s="228"/>
      <c r="C185" s="228"/>
      <c r="D185" s="228"/>
    </row>
    <row r="186" spans="2:4" ht="15.75" customHeight="1" x14ac:dyDescent="0.2">
      <c r="B186" s="228"/>
      <c r="C186" s="228"/>
      <c r="D186" s="228"/>
    </row>
    <row r="187" spans="2:4" ht="15.75" customHeight="1" x14ac:dyDescent="0.2">
      <c r="B187" s="228"/>
      <c r="C187" s="228"/>
      <c r="D187" s="228"/>
    </row>
    <row r="188" spans="2:4" ht="15.75" customHeight="1" x14ac:dyDescent="0.2">
      <c r="B188" s="228"/>
      <c r="C188" s="228"/>
      <c r="D188" s="228"/>
    </row>
    <row r="189" spans="2:4" ht="15.75" customHeight="1" x14ac:dyDescent="0.2">
      <c r="B189" s="228"/>
      <c r="C189" s="228"/>
      <c r="D189" s="228"/>
    </row>
    <row r="190" spans="2:4" ht="15.75" customHeight="1" x14ac:dyDescent="0.2">
      <c r="B190" s="228"/>
      <c r="C190" s="228"/>
      <c r="D190" s="228"/>
    </row>
    <row r="191" spans="2:4" ht="15.75" customHeight="1" x14ac:dyDescent="0.2">
      <c r="B191" s="228"/>
      <c r="C191" s="228"/>
      <c r="D191" s="228"/>
    </row>
    <row r="192" spans="2:4" ht="15.75" customHeight="1" x14ac:dyDescent="0.2">
      <c r="B192" s="228"/>
      <c r="C192" s="228"/>
      <c r="D192" s="228"/>
    </row>
    <row r="193" spans="2:4" ht="15.75" customHeight="1" x14ac:dyDescent="0.2">
      <c r="B193" s="228"/>
      <c r="C193" s="228"/>
      <c r="D193" s="228"/>
    </row>
    <row r="194" spans="2:4" ht="15.75" customHeight="1" x14ac:dyDescent="0.2">
      <c r="B194" s="228"/>
      <c r="C194" s="228"/>
      <c r="D194" s="228"/>
    </row>
    <row r="195" spans="2:4" ht="15.75" customHeight="1" x14ac:dyDescent="0.2">
      <c r="B195" s="228"/>
      <c r="C195" s="228"/>
      <c r="D195" s="228"/>
    </row>
    <row r="196" spans="2:4" ht="15.75" customHeight="1" x14ac:dyDescent="0.2">
      <c r="B196" s="228"/>
      <c r="C196" s="228"/>
      <c r="D196" s="228"/>
    </row>
    <row r="197" spans="2:4" ht="15.75" customHeight="1" x14ac:dyDescent="0.2">
      <c r="B197" s="228"/>
      <c r="C197" s="228"/>
      <c r="D197" s="228"/>
    </row>
    <row r="198" spans="2:4" ht="15.75" customHeight="1" x14ac:dyDescent="0.2">
      <c r="B198" s="228"/>
      <c r="C198" s="228"/>
      <c r="D198" s="228"/>
    </row>
    <row r="199" spans="2:4" ht="15.75" customHeight="1" x14ac:dyDescent="0.2">
      <c r="B199" s="228"/>
      <c r="C199" s="228"/>
      <c r="D199" s="228"/>
    </row>
    <row r="200" spans="2:4" ht="15.75" customHeight="1" x14ac:dyDescent="0.2">
      <c r="B200" s="228"/>
      <c r="C200" s="228"/>
      <c r="D200" s="228"/>
    </row>
    <row r="201" spans="2:4" ht="15.75" customHeight="1" x14ac:dyDescent="0.2">
      <c r="B201" s="228"/>
      <c r="C201" s="228"/>
      <c r="D201" s="228"/>
    </row>
    <row r="202" spans="2:4" ht="15.75" customHeight="1" x14ac:dyDescent="0.2">
      <c r="B202" s="228"/>
      <c r="C202" s="228"/>
      <c r="D202" s="228"/>
    </row>
    <row r="203" spans="2:4" ht="15.75" customHeight="1" x14ac:dyDescent="0.2">
      <c r="B203" s="228"/>
      <c r="C203" s="228"/>
      <c r="D203" s="228"/>
    </row>
    <row r="204" spans="2:4" ht="15.75" customHeight="1" x14ac:dyDescent="0.2">
      <c r="B204" s="228"/>
      <c r="C204" s="228"/>
      <c r="D204" s="228"/>
    </row>
    <row r="205" spans="2:4" ht="15.75" customHeight="1" x14ac:dyDescent="0.2">
      <c r="B205" s="228"/>
      <c r="C205" s="228"/>
      <c r="D205" s="228"/>
    </row>
    <row r="206" spans="2:4" ht="15.75" customHeight="1" x14ac:dyDescent="0.2">
      <c r="B206" s="228"/>
      <c r="C206" s="228"/>
      <c r="D206" s="228"/>
    </row>
    <row r="207" spans="2:4" ht="15.75" customHeight="1" x14ac:dyDescent="0.2">
      <c r="B207" s="228"/>
      <c r="C207" s="228"/>
      <c r="D207" s="228"/>
    </row>
    <row r="208" spans="2:4" ht="15.75" customHeight="1" x14ac:dyDescent="0.2">
      <c r="B208" s="228"/>
      <c r="C208" s="228"/>
      <c r="D208" s="228"/>
    </row>
    <row r="209" spans="2:4" ht="15.75" customHeight="1" x14ac:dyDescent="0.2">
      <c r="B209" s="228"/>
      <c r="C209" s="228"/>
      <c r="D209" s="228"/>
    </row>
    <row r="210" spans="2:4" ht="15.75" customHeight="1" x14ac:dyDescent="0.2">
      <c r="B210" s="228"/>
      <c r="C210" s="228"/>
      <c r="D210" s="228"/>
    </row>
    <row r="211" spans="2:4" ht="15.75" customHeight="1" x14ac:dyDescent="0.2">
      <c r="B211" s="228"/>
      <c r="C211" s="228"/>
      <c r="D211" s="228"/>
    </row>
    <row r="212" spans="2:4" ht="15.75" customHeight="1" x14ac:dyDescent="0.2">
      <c r="B212" s="228"/>
      <c r="C212" s="228"/>
      <c r="D212" s="228"/>
    </row>
    <row r="213" spans="2:4" ht="15.75" customHeight="1" x14ac:dyDescent="0.2">
      <c r="B213" s="228"/>
      <c r="C213" s="228"/>
      <c r="D213" s="228"/>
    </row>
    <row r="214" spans="2:4" ht="15.75" customHeight="1" x14ac:dyDescent="0.2">
      <c r="B214" s="228"/>
      <c r="C214" s="228"/>
      <c r="D214" s="228"/>
    </row>
    <row r="215" spans="2:4" ht="15.75" customHeight="1" x14ac:dyDescent="0.2">
      <c r="B215" s="228"/>
      <c r="C215" s="228"/>
      <c r="D215" s="228"/>
    </row>
    <row r="216" spans="2:4" ht="15.75" customHeight="1" x14ac:dyDescent="0.2">
      <c r="B216" s="228"/>
      <c r="C216" s="228"/>
      <c r="D216" s="228"/>
    </row>
    <row r="217" spans="2:4" ht="15.75" customHeight="1" x14ac:dyDescent="0.2">
      <c r="B217" s="228"/>
      <c r="C217" s="228"/>
      <c r="D217" s="228"/>
    </row>
    <row r="218" spans="2:4" ht="15.75" customHeight="1" x14ac:dyDescent="0.2">
      <c r="B218" s="228"/>
      <c r="C218" s="228"/>
      <c r="D218" s="228"/>
    </row>
    <row r="219" spans="2:4" ht="15.75" customHeight="1" x14ac:dyDescent="0.2">
      <c r="B219" s="228"/>
      <c r="C219" s="228"/>
      <c r="D219" s="228"/>
    </row>
    <row r="220" spans="2:4" ht="15.75" customHeight="1" x14ac:dyDescent="0.2">
      <c r="B220" s="228"/>
      <c r="C220" s="228"/>
      <c r="D220" s="228"/>
    </row>
    <row r="221" spans="2:4" ht="15.75" customHeight="1" x14ac:dyDescent="0.2">
      <c r="B221" s="228"/>
      <c r="C221" s="228"/>
      <c r="D221" s="228"/>
    </row>
    <row r="222" spans="2:4" ht="15.75" customHeight="1" x14ac:dyDescent="0.2">
      <c r="B222" s="228"/>
      <c r="C222" s="228"/>
      <c r="D222" s="228"/>
    </row>
    <row r="223" spans="2:4" ht="15.75" customHeight="1" x14ac:dyDescent="0.2">
      <c r="B223" s="228"/>
      <c r="C223" s="228"/>
      <c r="D223" s="228"/>
    </row>
    <row r="224" spans="2:4" ht="15.75" customHeight="1" x14ac:dyDescent="0.2">
      <c r="B224" s="228"/>
      <c r="C224" s="228"/>
      <c r="D224" s="228"/>
    </row>
    <row r="225" spans="2:4" ht="15.75" customHeight="1" x14ac:dyDescent="0.2">
      <c r="B225" s="228"/>
      <c r="C225" s="228"/>
      <c r="D225" s="228"/>
    </row>
    <row r="226" spans="2:4" ht="15.75" customHeight="1" x14ac:dyDescent="0.2">
      <c r="B226" s="228"/>
      <c r="C226" s="228"/>
      <c r="D226" s="228"/>
    </row>
    <row r="227" spans="2:4" ht="15.75" customHeight="1" x14ac:dyDescent="0.2">
      <c r="B227" s="228"/>
      <c r="C227" s="228"/>
      <c r="D227" s="228"/>
    </row>
    <row r="228" spans="2:4" ht="15.75" customHeight="1" x14ac:dyDescent="0.2">
      <c r="B228" s="228"/>
      <c r="C228" s="228"/>
      <c r="D228" s="228"/>
    </row>
    <row r="229" spans="2:4" ht="15.75" customHeight="1" x14ac:dyDescent="0.2">
      <c r="B229" s="228"/>
      <c r="C229" s="228"/>
      <c r="D229" s="228"/>
    </row>
    <row r="230" spans="2:4" ht="15.75" customHeight="1" x14ac:dyDescent="0.2">
      <c r="B230" s="228"/>
      <c r="C230" s="228"/>
      <c r="D230" s="228"/>
    </row>
    <row r="231" spans="2:4" ht="15.75" customHeight="1" x14ac:dyDescent="0.2">
      <c r="B231" s="228"/>
      <c r="C231" s="228"/>
      <c r="D231" s="228"/>
    </row>
    <row r="232" spans="2:4" ht="15.75" customHeight="1" x14ac:dyDescent="0.2">
      <c r="B232" s="228"/>
      <c r="C232" s="228"/>
      <c r="D232" s="228"/>
    </row>
    <row r="233" spans="2:4" ht="15.75" customHeight="1" x14ac:dyDescent="0.2">
      <c r="B233" s="228"/>
      <c r="C233" s="228"/>
      <c r="D233" s="228"/>
    </row>
    <row r="234" spans="2:4" ht="15.75" customHeight="1" x14ac:dyDescent="0.2">
      <c r="B234" s="228"/>
      <c r="C234" s="228"/>
      <c r="D234" s="228"/>
    </row>
    <row r="235" spans="2:4" ht="15.75" customHeight="1" x14ac:dyDescent="0.2">
      <c r="B235" s="228"/>
      <c r="C235" s="228"/>
      <c r="D235" s="228"/>
    </row>
    <row r="236" spans="2:4" ht="15.75" customHeight="1" x14ac:dyDescent="0.2">
      <c r="B236" s="228"/>
      <c r="C236" s="228"/>
      <c r="D236" s="228"/>
    </row>
    <row r="237" spans="2:4" ht="15.75" customHeight="1" x14ac:dyDescent="0.2">
      <c r="B237" s="228"/>
      <c r="C237" s="228"/>
      <c r="D237" s="228"/>
    </row>
    <row r="238" spans="2:4" ht="15.75" customHeight="1" x14ac:dyDescent="0.2">
      <c r="B238" s="228"/>
      <c r="C238" s="228"/>
      <c r="D238" s="228"/>
    </row>
    <row r="239" spans="2:4" ht="15.75" customHeight="1" x14ac:dyDescent="0.2">
      <c r="B239" s="228"/>
      <c r="C239" s="228"/>
      <c r="D239" s="228"/>
    </row>
    <row r="240" spans="2:4" ht="15.75" customHeight="1" x14ac:dyDescent="0.2">
      <c r="B240" s="228"/>
      <c r="C240" s="228"/>
      <c r="D240" s="228"/>
    </row>
    <row r="241" spans="2:4" ht="15.75" customHeight="1" x14ac:dyDescent="0.2">
      <c r="B241" s="228"/>
      <c r="C241" s="228"/>
      <c r="D241" s="228"/>
    </row>
    <row r="242" spans="2:4" ht="15.75" customHeight="1" x14ac:dyDescent="0.2">
      <c r="B242" s="228"/>
      <c r="C242" s="228"/>
      <c r="D242" s="228"/>
    </row>
    <row r="243" spans="2:4" ht="15.75" customHeight="1" x14ac:dyDescent="0.2">
      <c r="B243" s="228"/>
      <c r="C243" s="228"/>
      <c r="D243" s="228"/>
    </row>
    <row r="244" spans="2:4" ht="15.75" customHeight="1" x14ac:dyDescent="0.2">
      <c r="B244" s="228"/>
      <c r="C244" s="228"/>
      <c r="D244" s="228"/>
    </row>
    <row r="245" spans="2:4" ht="15.75" customHeight="1" x14ac:dyDescent="0.2">
      <c r="B245" s="228"/>
      <c r="C245" s="228"/>
      <c r="D245" s="228"/>
    </row>
    <row r="246" spans="2:4" ht="15.75" customHeight="1" x14ac:dyDescent="0.2">
      <c r="B246" s="228"/>
      <c r="C246" s="228"/>
      <c r="D246" s="228"/>
    </row>
    <row r="247" spans="2:4" ht="15.75" customHeight="1" x14ac:dyDescent="0.2">
      <c r="B247" s="228"/>
      <c r="C247" s="228"/>
      <c r="D247" s="228"/>
    </row>
    <row r="248" spans="2:4" ht="15.75" customHeight="1" x14ac:dyDescent="0.2">
      <c r="B248" s="228"/>
      <c r="C248" s="228"/>
      <c r="D248" s="228"/>
    </row>
    <row r="249" spans="2:4" ht="15.75" customHeight="1" x14ac:dyDescent="0.2">
      <c r="B249" s="228"/>
      <c r="C249" s="228"/>
      <c r="D249" s="228"/>
    </row>
    <row r="250" spans="2:4" ht="15.75" customHeight="1" x14ac:dyDescent="0.2">
      <c r="B250" s="228"/>
      <c r="C250" s="228"/>
      <c r="D250" s="228"/>
    </row>
    <row r="251" spans="2:4" ht="15.75" customHeight="1" x14ac:dyDescent="0.2">
      <c r="B251" s="228"/>
      <c r="C251" s="228"/>
      <c r="D251" s="228"/>
    </row>
    <row r="252" spans="2:4" ht="15.75" customHeight="1" x14ac:dyDescent="0.2">
      <c r="B252" s="228"/>
      <c r="C252" s="228"/>
      <c r="D252" s="228"/>
    </row>
    <row r="253" spans="2:4" ht="15.75" customHeight="1" x14ac:dyDescent="0.2">
      <c r="B253" s="228"/>
      <c r="C253" s="228"/>
      <c r="D253" s="228"/>
    </row>
    <row r="254" spans="2:4" ht="15.75" customHeight="1" x14ac:dyDescent="0.2">
      <c r="B254" s="228"/>
      <c r="C254" s="228"/>
      <c r="D254" s="228"/>
    </row>
    <row r="255" spans="2:4" ht="15.75" customHeight="1" x14ac:dyDescent="0.2">
      <c r="B255" s="228"/>
      <c r="C255" s="228"/>
      <c r="D255" s="228"/>
    </row>
    <row r="256" spans="2:4" ht="15.75" customHeight="1" x14ac:dyDescent="0.2">
      <c r="B256" s="228"/>
      <c r="C256" s="228"/>
      <c r="D256" s="228"/>
    </row>
    <row r="257" spans="2:4" ht="15.75" customHeight="1" x14ac:dyDescent="0.2">
      <c r="B257" s="228"/>
      <c r="C257" s="228"/>
      <c r="D257" s="228"/>
    </row>
    <row r="258" spans="2:4" ht="15.75" customHeight="1" x14ac:dyDescent="0.2">
      <c r="B258" s="228"/>
      <c r="C258" s="228"/>
      <c r="D258" s="228"/>
    </row>
    <row r="259" spans="2:4" ht="15.75" customHeight="1" x14ac:dyDescent="0.2">
      <c r="B259" s="228"/>
      <c r="C259" s="228"/>
      <c r="D259" s="228"/>
    </row>
    <row r="260" spans="2:4" ht="15.75" customHeight="1" x14ac:dyDescent="0.2">
      <c r="B260" s="228"/>
      <c r="C260" s="228"/>
      <c r="D260" s="228"/>
    </row>
    <row r="261" spans="2:4" ht="15.75" customHeight="1" x14ac:dyDescent="0.2">
      <c r="B261" s="228"/>
      <c r="C261" s="228"/>
      <c r="D261" s="228"/>
    </row>
    <row r="262" spans="2:4" ht="15.75" customHeight="1" x14ac:dyDescent="0.2">
      <c r="B262" s="228"/>
      <c r="C262" s="228"/>
      <c r="D262" s="228"/>
    </row>
    <row r="263" spans="2:4" ht="15.75" customHeight="1" x14ac:dyDescent="0.2">
      <c r="B263" s="228"/>
      <c r="C263" s="228"/>
      <c r="D263" s="228"/>
    </row>
    <row r="264" spans="2:4" ht="15.75" customHeight="1" x14ac:dyDescent="0.2">
      <c r="B264" s="228"/>
      <c r="C264" s="228"/>
      <c r="D264" s="228"/>
    </row>
    <row r="265" spans="2:4" ht="15.75" customHeight="1" x14ac:dyDescent="0.2">
      <c r="B265" s="228"/>
      <c r="C265" s="228"/>
      <c r="D265" s="228"/>
    </row>
    <row r="266" spans="2:4" ht="15.75" customHeight="1" x14ac:dyDescent="0.2">
      <c r="B266" s="228"/>
      <c r="C266" s="228"/>
      <c r="D266" s="228"/>
    </row>
    <row r="267" spans="2:4" ht="15.75" customHeight="1" x14ac:dyDescent="0.2">
      <c r="B267" s="228"/>
      <c r="C267" s="228"/>
      <c r="D267" s="228"/>
    </row>
    <row r="268" spans="2:4" ht="15.75" customHeight="1" x14ac:dyDescent="0.2">
      <c r="B268" s="228"/>
      <c r="C268" s="228"/>
      <c r="D268" s="228"/>
    </row>
    <row r="269" spans="2:4" ht="15.75" customHeight="1" x14ac:dyDescent="0.2">
      <c r="B269" s="228"/>
      <c r="C269" s="228"/>
      <c r="D269" s="228"/>
    </row>
    <row r="270" spans="2:4" ht="15.75" customHeight="1" x14ac:dyDescent="0.2">
      <c r="B270" s="228"/>
      <c r="C270" s="228"/>
      <c r="D270" s="228"/>
    </row>
    <row r="271" spans="2:4" ht="15.75" customHeight="1" x14ac:dyDescent="0.2">
      <c r="B271" s="228"/>
      <c r="C271" s="228"/>
      <c r="D271" s="228"/>
    </row>
    <row r="272" spans="2:4" ht="15.75" customHeight="1" x14ac:dyDescent="0.2">
      <c r="B272" s="228"/>
      <c r="C272" s="228"/>
      <c r="D272" s="228"/>
    </row>
    <row r="273" spans="2:4" ht="15.75" customHeight="1" x14ac:dyDescent="0.2">
      <c r="B273" s="228"/>
      <c r="C273" s="228"/>
      <c r="D273" s="228"/>
    </row>
    <row r="274" spans="2:4" ht="15.75" customHeight="1" x14ac:dyDescent="0.2">
      <c r="B274" s="228"/>
      <c r="C274" s="228"/>
      <c r="D274" s="228"/>
    </row>
    <row r="275" spans="2:4" ht="15.75" customHeight="1" x14ac:dyDescent="0.2">
      <c r="B275" s="228"/>
      <c r="C275" s="228"/>
      <c r="D275" s="228"/>
    </row>
    <row r="276" spans="2:4" ht="15.75" customHeight="1" x14ac:dyDescent="0.2">
      <c r="B276" s="228"/>
      <c r="C276" s="228"/>
      <c r="D276" s="228"/>
    </row>
    <row r="277" spans="2:4" ht="15.75" customHeight="1" x14ac:dyDescent="0.2">
      <c r="B277" s="228"/>
      <c r="C277" s="228"/>
      <c r="D277" s="228"/>
    </row>
    <row r="278" spans="2:4" ht="15.75" customHeight="1" x14ac:dyDescent="0.2">
      <c r="B278" s="228"/>
      <c r="C278" s="228"/>
      <c r="D278" s="228"/>
    </row>
    <row r="279" spans="2:4" ht="15.75" customHeight="1" x14ac:dyDescent="0.2">
      <c r="B279" s="228"/>
      <c r="C279" s="228"/>
      <c r="D279" s="228"/>
    </row>
    <row r="280" spans="2:4" ht="15.75" customHeight="1" x14ac:dyDescent="0.2">
      <c r="B280" s="228"/>
      <c r="C280" s="228"/>
      <c r="D280" s="228"/>
    </row>
    <row r="281" spans="2:4" ht="15.75" customHeight="1" x14ac:dyDescent="0.2">
      <c r="B281" s="228"/>
      <c r="C281" s="228"/>
      <c r="D281" s="228"/>
    </row>
    <row r="282" spans="2:4" ht="15.75" customHeight="1" x14ac:dyDescent="0.2">
      <c r="B282" s="228"/>
      <c r="C282" s="228"/>
      <c r="D282" s="228"/>
    </row>
    <row r="283" spans="2:4" ht="15.75" customHeight="1" x14ac:dyDescent="0.2">
      <c r="B283" s="228"/>
      <c r="C283" s="228"/>
      <c r="D283" s="228"/>
    </row>
    <row r="284" spans="2:4" ht="15.75" customHeight="1" x14ac:dyDescent="0.2">
      <c r="B284" s="228"/>
      <c r="C284" s="228"/>
      <c r="D284" s="228"/>
    </row>
    <row r="285" spans="2:4" ht="15.75" customHeight="1" x14ac:dyDescent="0.2">
      <c r="B285" s="228"/>
      <c r="C285" s="228"/>
      <c r="D285" s="228"/>
    </row>
    <row r="286" spans="2:4" ht="15.75" customHeight="1" x14ac:dyDescent="0.2">
      <c r="B286" s="228"/>
      <c r="C286" s="228"/>
      <c r="D286" s="228"/>
    </row>
    <row r="287" spans="2:4" ht="15.75" customHeight="1" x14ac:dyDescent="0.2">
      <c r="B287" s="228"/>
      <c r="C287" s="228"/>
      <c r="D287" s="228"/>
    </row>
    <row r="288" spans="2:4" ht="15.75" customHeight="1" x14ac:dyDescent="0.2">
      <c r="B288" s="228"/>
      <c r="C288" s="228"/>
      <c r="D288" s="228"/>
    </row>
    <row r="289" spans="2:4" ht="15.75" customHeight="1" x14ac:dyDescent="0.2">
      <c r="B289" s="228"/>
      <c r="C289" s="228"/>
      <c r="D289" s="228"/>
    </row>
    <row r="290" spans="2:4" ht="15.75" customHeight="1" x14ac:dyDescent="0.2">
      <c r="B290" s="228"/>
      <c r="C290" s="228"/>
      <c r="D290" s="228"/>
    </row>
    <row r="291" spans="2:4" ht="15.75" customHeight="1" x14ac:dyDescent="0.2">
      <c r="B291" s="228"/>
      <c r="C291" s="228"/>
      <c r="D291" s="228"/>
    </row>
    <row r="292" spans="2:4" ht="15.75" customHeight="1" x14ac:dyDescent="0.2">
      <c r="B292" s="228"/>
      <c r="C292" s="228"/>
      <c r="D292" s="228"/>
    </row>
    <row r="293" spans="2:4" ht="15.75" customHeight="1" x14ac:dyDescent="0.2">
      <c r="B293" s="228"/>
      <c r="C293" s="228"/>
      <c r="D293" s="228"/>
    </row>
    <row r="294" spans="2:4" ht="15.75" customHeight="1" x14ac:dyDescent="0.2">
      <c r="B294" s="228"/>
      <c r="C294" s="228"/>
      <c r="D294" s="228"/>
    </row>
    <row r="295" spans="2:4" ht="15.75" customHeight="1" x14ac:dyDescent="0.2">
      <c r="B295" s="228"/>
      <c r="C295" s="228"/>
      <c r="D295" s="228"/>
    </row>
    <row r="296" spans="2:4" ht="15.75" customHeight="1" x14ac:dyDescent="0.2">
      <c r="B296" s="228"/>
      <c r="C296" s="228"/>
      <c r="D296" s="228"/>
    </row>
    <row r="297" spans="2:4" ht="15.75" customHeight="1" x14ac:dyDescent="0.2">
      <c r="B297" s="228"/>
      <c r="C297" s="228"/>
      <c r="D297" s="228"/>
    </row>
    <row r="298" spans="2:4" ht="15.75" customHeight="1" x14ac:dyDescent="0.2">
      <c r="B298" s="228"/>
      <c r="C298" s="228"/>
      <c r="D298" s="228"/>
    </row>
    <row r="299" spans="2:4" ht="15.75" customHeight="1" x14ac:dyDescent="0.2">
      <c r="B299" s="228"/>
      <c r="C299" s="228"/>
      <c r="D299" s="228"/>
    </row>
    <row r="300" spans="2:4" ht="15.75" customHeight="1" x14ac:dyDescent="0.2">
      <c r="B300" s="228"/>
      <c r="C300" s="228"/>
      <c r="D300" s="228"/>
    </row>
    <row r="301" spans="2:4" ht="15.75" customHeight="1" x14ac:dyDescent="0.2">
      <c r="B301" s="228"/>
      <c r="C301" s="228"/>
      <c r="D301" s="228"/>
    </row>
    <row r="302" spans="2:4" ht="15.75" customHeight="1" x14ac:dyDescent="0.2">
      <c r="B302" s="228"/>
      <c r="C302" s="228"/>
      <c r="D302" s="228"/>
    </row>
    <row r="303" spans="2:4" ht="15.75" customHeight="1" x14ac:dyDescent="0.2">
      <c r="B303" s="228"/>
      <c r="C303" s="228"/>
      <c r="D303" s="228"/>
    </row>
    <row r="304" spans="2:4" ht="15.75" customHeight="1" x14ac:dyDescent="0.2">
      <c r="B304" s="228"/>
      <c r="C304" s="228"/>
      <c r="D304" s="228"/>
    </row>
    <row r="305" spans="2:4" ht="15.75" customHeight="1" x14ac:dyDescent="0.2">
      <c r="B305" s="228"/>
      <c r="C305" s="228"/>
      <c r="D305" s="228"/>
    </row>
    <row r="306" spans="2:4" ht="15.75" customHeight="1" x14ac:dyDescent="0.2">
      <c r="B306" s="228"/>
      <c r="C306" s="228"/>
      <c r="D306" s="228"/>
    </row>
    <row r="307" spans="2:4" ht="15.75" customHeight="1" x14ac:dyDescent="0.2">
      <c r="B307" s="228"/>
      <c r="C307" s="228"/>
      <c r="D307" s="228"/>
    </row>
    <row r="308" spans="2:4" ht="15.75" customHeight="1" x14ac:dyDescent="0.2">
      <c r="B308" s="228"/>
      <c r="C308" s="228"/>
      <c r="D308" s="228"/>
    </row>
    <row r="309" spans="2:4" ht="15.75" customHeight="1" x14ac:dyDescent="0.2">
      <c r="B309" s="228"/>
      <c r="C309" s="228"/>
      <c r="D309" s="228"/>
    </row>
    <row r="310" spans="2:4" ht="15.75" customHeight="1" x14ac:dyDescent="0.2">
      <c r="B310" s="228"/>
      <c r="C310" s="228"/>
      <c r="D310" s="228"/>
    </row>
    <row r="311" spans="2:4" ht="15.75" customHeight="1" x14ac:dyDescent="0.2">
      <c r="B311" s="228"/>
      <c r="C311" s="228"/>
      <c r="D311" s="228"/>
    </row>
    <row r="312" spans="2:4" ht="15.75" customHeight="1" x14ac:dyDescent="0.2">
      <c r="B312" s="228"/>
      <c r="C312" s="228"/>
      <c r="D312" s="228"/>
    </row>
    <row r="313" spans="2:4" ht="15.75" customHeight="1" x14ac:dyDescent="0.2">
      <c r="B313" s="228"/>
      <c r="C313" s="228"/>
      <c r="D313" s="228"/>
    </row>
    <row r="314" spans="2:4" ht="15.75" customHeight="1" x14ac:dyDescent="0.2">
      <c r="B314" s="228"/>
      <c r="C314" s="228"/>
      <c r="D314" s="228"/>
    </row>
    <row r="315" spans="2:4" ht="15.75" customHeight="1" x14ac:dyDescent="0.2">
      <c r="B315" s="228"/>
      <c r="C315" s="228"/>
      <c r="D315" s="228"/>
    </row>
    <row r="316" spans="2:4" ht="15.75" customHeight="1" x14ac:dyDescent="0.2">
      <c r="B316" s="228"/>
      <c r="C316" s="228"/>
      <c r="D316" s="228"/>
    </row>
    <row r="317" spans="2:4" ht="15.75" customHeight="1" x14ac:dyDescent="0.2">
      <c r="B317" s="228"/>
      <c r="C317" s="228"/>
      <c r="D317" s="228"/>
    </row>
    <row r="318" spans="2:4" ht="15.75" customHeight="1" x14ac:dyDescent="0.2">
      <c r="B318" s="228"/>
      <c r="C318" s="228"/>
      <c r="D318" s="228"/>
    </row>
    <row r="319" spans="2:4" ht="15.75" customHeight="1" x14ac:dyDescent="0.2">
      <c r="B319" s="228"/>
      <c r="C319" s="228"/>
      <c r="D319" s="228"/>
    </row>
    <row r="320" spans="2:4" ht="15.75" customHeight="1" x14ac:dyDescent="0.2">
      <c r="B320" s="228"/>
      <c r="C320" s="228"/>
      <c r="D320" s="228"/>
    </row>
    <row r="321" spans="2:4" ht="15.75" customHeight="1" x14ac:dyDescent="0.2">
      <c r="B321" s="228"/>
      <c r="C321" s="228"/>
      <c r="D321" s="228"/>
    </row>
    <row r="322" spans="2:4" ht="15.75" customHeight="1" x14ac:dyDescent="0.2">
      <c r="B322" s="228"/>
      <c r="C322" s="228"/>
      <c r="D322" s="228"/>
    </row>
    <row r="323" spans="2:4" ht="15.75" customHeight="1" x14ac:dyDescent="0.2">
      <c r="B323" s="228"/>
      <c r="C323" s="228"/>
      <c r="D323" s="228"/>
    </row>
    <row r="324" spans="2:4" ht="15.75" customHeight="1" x14ac:dyDescent="0.2">
      <c r="B324" s="228"/>
      <c r="C324" s="228"/>
      <c r="D324" s="228"/>
    </row>
    <row r="325" spans="2:4" ht="15.75" customHeight="1" x14ac:dyDescent="0.2">
      <c r="B325" s="228"/>
      <c r="C325" s="228"/>
      <c r="D325" s="228"/>
    </row>
    <row r="326" spans="2:4" ht="15.75" customHeight="1" x14ac:dyDescent="0.2">
      <c r="B326" s="228"/>
      <c r="C326" s="228"/>
      <c r="D326" s="228"/>
    </row>
    <row r="327" spans="2:4" ht="15.75" customHeight="1" x14ac:dyDescent="0.2">
      <c r="B327" s="228"/>
      <c r="C327" s="228"/>
      <c r="D327" s="228"/>
    </row>
    <row r="328" spans="2:4" ht="15.75" customHeight="1" x14ac:dyDescent="0.2">
      <c r="B328" s="228"/>
      <c r="C328" s="228"/>
      <c r="D328" s="228"/>
    </row>
    <row r="329" spans="2:4" ht="15.75" customHeight="1" x14ac:dyDescent="0.2">
      <c r="B329" s="228"/>
      <c r="C329" s="228"/>
      <c r="D329" s="228"/>
    </row>
    <row r="330" spans="2:4" ht="15.75" customHeight="1" x14ac:dyDescent="0.2">
      <c r="B330" s="228"/>
      <c r="C330" s="228"/>
      <c r="D330" s="228"/>
    </row>
    <row r="331" spans="2:4" ht="15.75" customHeight="1" x14ac:dyDescent="0.2">
      <c r="B331" s="228"/>
      <c r="C331" s="228"/>
      <c r="D331" s="228"/>
    </row>
    <row r="332" spans="2:4" ht="15.75" customHeight="1" x14ac:dyDescent="0.2">
      <c r="B332" s="228"/>
      <c r="C332" s="228"/>
      <c r="D332" s="228"/>
    </row>
    <row r="333" spans="2:4" ht="15.75" customHeight="1" x14ac:dyDescent="0.2">
      <c r="B333" s="228"/>
      <c r="C333" s="228"/>
      <c r="D333" s="228"/>
    </row>
    <row r="334" spans="2:4" ht="15.75" customHeight="1" x14ac:dyDescent="0.2">
      <c r="B334" s="228"/>
      <c r="C334" s="228"/>
      <c r="D334" s="228"/>
    </row>
    <row r="335" spans="2:4" ht="15.75" customHeight="1" x14ac:dyDescent="0.2">
      <c r="B335" s="228"/>
      <c r="C335" s="228"/>
      <c r="D335" s="228"/>
    </row>
    <row r="336" spans="2:4" ht="15.75" customHeight="1" x14ac:dyDescent="0.2">
      <c r="B336" s="228"/>
      <c r="C336" s="228"/>
      <c r="D336" s="228"/>
    </row>
    <row r="337" spans="2:4" ht="15.75" customHeight="1" x14ac:dyDescent="0.2">
      <c r="B337" s="228"/>
      <c r="C337" s="228"/>
      <c r="D337" s="228"/>
    </row>
    <row r="338" spans="2:4" ht="15.75" customHeight="1" x14ac:dyDescent="0.2">
      <c r="B338" s="228"/>
      <c r="C338" s="228"/>
      <c r="D338" s="228"/>
    </row>
    <row r="339" spans="2:4" ht="15.75" customHeight="1" x14ac:dyDescent="0.2">
      <c r="B339" s="228"/>
      <c r="C339" s="228"/>
      <c r="D339" s="228"/>
    </row>
    <row r="340" spans="2:4" ht="15.75" customHeight="1" x14ac:dyDescent="0.2">
      <c r="B340" s="228"/>
      <c r="C340" s="228"/>
      <c r="D340" s="228"/>
    </row>
    <row r="341" spans="2:4" ht="15.75" customHeight="1" x14ac:dyDescent="0.2">
      <c r="B341" s="228"/>
      <c r="C341" s="228"/>
      <c r="D341" s="228"/>
    </row>
    <row r="342" spans="2:4" ht="15.75" customHeight="1" x14ac:dyDescent="0.2">
      <c r="B342" s="228"/>
      <c r="C342" s="228"/>
      <c r="D342" s="228"/>
    </row>
    <row r="343" spans="2:4" ht="15.75" customHeight="1" x14ac:dyDescent="0.2">
      <c r="B343" s="228"/>
      <c r="C343" s="228"/>
      <c r="D343" s="228"/>
    </row>
    <row r="344" spans="2:4" ht="15.75" customHeight="1" x14ac:dyDescent="0.2">
      <c r="B344" s="228"/>
      <c r="C344" s="228"/>
      <c r="D344" s="228"/>
    </row>
    <row r="345" spans="2:4" ht="15.75" customHeight="1" x14ac:dyDescent="0.2">
      <c r="B345" s="228"/>
      <c r="C345" s="228"/>
      <c r="D345" s="228"/>
    </row>
    <row r="346" spans="2:4" ht="15.75" customHeight="1" x14ac:dyDescent="0.2">
      <c r="B346" s="228"/>
      <c r="C346" s="228"/>
      <c r="D346" s="228"/>
    </row>
    <row r="347" spans="2:4" ht="15.75" customHeight="1" x14ac:dyDescent="0.2">
      <c r="B347" s="228"/>
      <c r="C347" s="228"/>
      <c r="D347" s="228"/>
    </row>
    <row r="348" spans="2:4" ht="15.75" customHeight="1" x14ac:dyDescent="0.2">
      <c r="B348" s="228"/>
      <c r="C348" s="228"/>
      <c r="D348" s="228"/>
    </row>
    <row r="349" spans="2:4" ht="15.75" customHeight="1" x14ac:dyDescent="0.2">
      <c r="B349" s="228"/>
      <c r="C349" s="228"/>
      <c r="D349" s="228"/>
    </row>
    <row r="350" spans="2:4" ht="15.75" customHeight="1" x14ac:dyDescent="0.2">
      <c r="B350" s="228"/>
      <c r="C350" s="228"/>
      <c r="D350" s="228"/>
    </row>
    <row r="351" spans="2:4" ht="15.75" customHeight="1" x14ac:dyDescent="0.2">
      <c r="B351" s="228"/>
      <c r="C351" s="228"/>
      <c r="D351" s="228"/>
    </row>
    <row r="352" spans="2:4" ht="15.75" customHeight="1" x14ac:dyDescent="0.2">
      <c r="B352" s="228"/>
      <c r="C352" s="228"/>
      <c r="D352" s="228"/>
    </row>
    <row r="353" spans="2:4" ht="15.75" customHeight="1" x14ac:dyDescent="0.2">
      <c r="B353" s="228"/>
      <c r="C353" s="228"/>
      <c r="D353" s="228"/>
    </row>
    <row r="354" spans="2:4" ht="15.75" customHeight="1" x14ac:dyDescent="0.2">
      <c r="B354" s="228"/>
      <c r="C354" s="228"/>
      <c r="D354" s="228"/>
    </row>
    <row r="355" spans="2:4" ht="15.75" customHeight="1" x14ac:dyDescent="0.2">
      <c r="B355" s="228"/>
      <c r="C355" s="228"/>
      <c r="D355" s="228"/>
    </row>
    <row r="356" spans="2:4" ht="15.75" customHeight="1" x14ac:dyDescent="0.2">
      <c r="B356" s="228"/>
      <c r="C356" s="228"/>
      <c r="D356" s="228"/>
    </row>
    <row r="357" spans="2:4" ht="15.75" customHeight="1" x14ac:dyDescent="0.2">
      <c r="B357" s="228"/>
      <c r="C357" s="228"/>
      <c r="D357" s="228"/>
    </row>
    <row r="358" spans="2:4" ht="15.75" customHeight="1" x14ac:dyDescent="0.2">
      <c r="B358" s="228"/>
      <c r="C358" s="228"/>
      <c r="D358" s="228"/>
    </row>
    <row r="359" spans="2:4" ht="15.75" customHeight="1" x14ac:dyDescent="0.2">
      <c r="B359" s="228"/>
      <c r="C359" s="228"/>
      <c r="D359" s="228"/>
    </row>
    <row r="360" spans="2:4" ht="15.75" customHeight="1" x14ac:dyDescent="0.2">
      <c r="B360" s="228"/>
      <c r="C360" s="228"/>
      <c r="D360" s="228"/>
    </row>
    <row r="361" spans="2:4" ht="15.75" customHeight="1" x14ac:dyDescent="0.2">
      <c r="B361" s="228"/>
      <c r="C361" s="228"/>
      <c r="D361" s="228"/>
    </row>
    <row r="362" spans="2:4" ht="15.75" customHeight="1" x14ac:dyDescent="0.2">
      <c r="B362" s="228"/>
      <c r="C362" s="228"/>
      <c r="D362" s="228"/>
    </row>
    <row r="363" spans="2:4" ht="15.75" customHeight="1" x14ac:dyDescent="0.2">
      <c r="B363" s="228"/>
      <c r="C363" s="228"/>
      <c r="D363" s="228"/>
    </row>
    <row r="364" spans="2:4" ht="15.75" customHeight="1" x14ac:dyDescent="0.2">
      <c r="B364" s="228"/>
      <c r="C364" s="228"/>
      <c r="D364" s="228"/>
    </row>
    <row r="365" spans="2:4" ht="15.75" customHeight="1" x14ac:dyDescent="0.2">
      <c r="B365" s="228"/>
      <c r="C365" s="228"/>
      <c r="D365" s="228"/>
    </row>
    <row r="366" spans="2:4" ht="15.75" customHeight="1" x14ac:dyDescent="0.2">
      <c r="B366" s="228"/>
      <c r="C366" s="228"/>
      <c r="D366" s="228"/>
    </row>
    <row r="367" spans="2:4" ht="15.75" customHeight="1" x14ac:dyDescent="0.2">
      <c r="B367" s="228"/>
      <c r="C367" s="228"/>
      <c r="D367" s="228"/>
    </row>
    <row r="368" spans="2:4" ht="15.75" customHeight="1" x14ac:dyDescent="0.2">
      <c r="B368" s="228"/>
      <c r="C368" s="228"/>
      <c r="D368" s="228"/>
    </row>
    <row r="369" spans="2:4" ht="15.75" customHeight="1" x14ac:dyDescent="0.2">
      <c r="B369" s="228"/>
      <c r="C369" s="228"/>
      <c r="D369" s="228"/>
    </row>
    <row r="370" spans="2:4" ht="15.75" customHeight="1" x14ac:dyDescent="0.2">
      <c r="B370" s="228"/>
      <c r="C370" s="228"/>
      <c r="D370" s="228"/>
    </row>
    <row r="371" spans="2:4" ht="15.75" customHeight="1" x14ac:dyDescent="0.2">
      <c r="B371" s="228"/>
      <c r="C371" s="228"/>
      <c r="D371" s="228"/>
    </row>
    <row r="372" spans="2:4" ht="15.75" customHeight="1" x14ac:dyDescent="0.2">
      <c r="B372" s="228"/>
      <c r="C372" s="228"/>
      <c r="D372" s="228"/>
    </row>
    <row r="373" spans="2:4" ht="15.75" customHeight="1" x14ac:dyDescent="0.2">
      <c r="B373" s="228"/>
      <c r="C373" s="228"/>
      <c r="D373" s="228"/>
    </row>
    <row r="374" spans="2:4" ht="15.75" customHeight="1" x14ac:dyDescent="0.2">
      <c r="B374" s="228"/>
      <c r="C374" s="228"/>
      <c r="D374" s="228"/>
    </row>
    <row r="375" spans="2:4" ht="15.75" customHeight="1" x14ac:dyDescent="0.2">
      <c r="B375" s="228"/>
      <c r="C375" s="228"/>
      <c r="D375" s="228"/>
    </row>
    <row r="376" spans="2:4" ht="15.75" customHeight="1" x14ac:dyDescent="0.2">
      <c r="B376" s="228"/>
      <c r="C376" s="228"/>
      <c r="D376" s="228"/>
    </row>
    <row r="377" spans="2:4" ht="15.75" customHeight="1" x14ac:dyDescent="0.2">
      <c r="B377" s="228"/>
      <c r="C377" s="228"/>
      <c r="D377" s="228"/>
    </row>
    <row r="378" spans="2:4" ht="15.75" customHeight="1" x14ac:dyDescent="0.2">
      <c r="B378" s="228"/>
      <c r="C378" s="228"/>
      <c r="D378" s="228"/>
    </row>
    <row r="379" spans="2:4" ht="15.75" customHeight="1" x14ac:dyDescent="0.2">
      <c r="B379" s="228"/>
      <c r="C379" s="228"/>
      <c r="D379" s="228"/>
    </row>
    <row r="380" spans="2:4" ht="15.75" customHeight="1" x14ac:dyDescent="0.2">
      <c r="B380" s="228"/>
      <c r="C380" s="228"/>
      <c r="D380" s="228"/>
    </row>
    <row r="381" spans="2:4" ht="15.75" customHeight="1" x14ac:dyDescent="0.2">
      <c r="B381" s="228"/>
      <c r="C381" s="228"/>
      <c r="D381" s="228"/>
    </row>
    <row r="382" spans="2:4" ht="15.75" customHeight="1" x14ac:dyDescent="0.2">
      <c r="B382" s="228"/>
      <c r="C382" s="228"/>
      <c r="D382" s="228"/>
    </row>
    <row r="383" spans="2:4" ht="15.75" customHeight="1" x14ac:dyDescent="0.2">
      <c r="B383" s="228"/>
      <c r="C383" s="228"/>
      <c r="D383" s="228"/>
    </row>
    <row r="384" spans="2:4" ht="15.75" customHeight="1" x14ac:dyDescent="0.2">
      <c r="B384" s="228"/>
      <c r="C384" s="228"/>
      <c r="D384" s="228"/>
    </row>
    <row r="385" spans="2:4" ht="15.75" customHeight="1" x14ac:dyDescent="0.2">
      <c r="B385" s="228"/>
      <c r="C385" s="228"/>
      <c r="D385" s="228"/>
    </row>
    <row r="386" spans="2:4" ht="15.75" customHeight="1" x14ac:dyDescent="0.2">
      <c r="B386" s="228"/>
      <c r="C386" s="228"/>
      <c r="D386" s="228"/>
    </row>
    <row r="387" spans="2:4" ht="15.75" customHeight="1" x14ac:dyDescent="0.2">
      <c r="B387" s="228"/>
      <c r="C387" s="228"/>
      <c r="D387" s="228"/>
    </row>
    <row r="388" spans="2:4" ht="15.75" customHeight="1" x14ac:dyDescent="0.2">
      <c r="B388" s="228"/>
      <c r="C388" s="228"/>
      <c r="D388" s="228"/>
    </row>
    <row r="389" spans="2:4" ht="15.75" customHeight="1" x14ac:dyDescent="0.2">
      <c r="B389" s="228"/>
      <c r="C389" s="228"/>
      <c r="D389" s="228"/>
    </row>
    <row r="390" spans="2:4" ht="15.75" customHeight="1" x14ac:dyDescent="0.2">
      <c r="B390" s="228"/>
      <c r="C390" s="228"/>
      <c r="D390" s="228"/>
    </row>
    <row r="391" spans="2:4" ht="15.75" customHeight="1" x14ac:dyDescent="0.2">
      <c r="B391" s="228"/>
      <c r="C391" s="228"/>
      <c r="D391" s="228"/>
    </row>
    <row r="392" spans="2:4" ht="15.75" customHeight="1" x14ac:dyDescent="0.2">
      <c r="B392" s="228"/>
      <c r="C392" s="228"/>
      <c r="D392" s="228"/>
    </row>
    <row r="393" spans="2:4" ht="15.75" customHeight="1" x14ac:dyDescent="0.2">
      <c r="B393" s="228"/>
      <c r="C393" s="228"/>
      <c r="D393" s="228"/>
    </row>
    <row r="394" spans="2:4" ht="15.75" customHeight="1" x14ac:dyDescent="0.2">
      <c r="B394" s="228"/>
      <c r="C394" s="228"/>
      <c r="D394" s="228"/>
    </row>
    <row r="395" spans="2:4" ht="15.75" customHeight="1" x14ac:dyDescent="0.2">
      <c r="B395" s="228"/>
      <c r="C395" s="228"/>
      <c r="D395" s="228"/>
    </row>
    <row r="396" spans="2:4" ht="15.75" customHeight="1" x14ac:dyDescent="0.2">
      <c r="B396" s="228"/>
      <c r="C396" s="228"/>
      <c r="D396" s="228"/>
    </row>
    <row r="397" spans="2:4" ht="15.75" customHeight="1" x14ac:dyDescent="0.2">
      <c r="B397" s="228"/>
      <c r="C397" s="228"/>
      <c r="D397" s="228"/>
    </row>
    <row r="398" spans="2:4" ht="15.75" customHeight="1" x14ac:dyDescent="0.2">
      <c r="B398" s="228"/>
      <c r="C398" s="228"/>
      <c r="D398" s="228"/>
    </row>
    <row r="399" spans="2:4" ht="15.75" customHeight="1" x14ac:dyDescent="0.2">
      <c r="B399" s="228"/>
      <c r="C399" s="228"/>
      <c r="D399" s="228"/>
    </row>
    <row r="400" spans="2:4" ht="15.75" customHeight="1" x14ac:dyDescent="0.2">
      <c r="B400" s="228"/>
      <c r="C400" s="228"/>
      <c r="D400" s="228"/>
    </row>
    <row r="401" spans="2:4" ht="15.75" customHeight="1" x14ac:dyDescent="0.2">
      <c r="B401" s="228"/>
      <c r="C401" s="228"/>
      <c r="D401" s="228"/>
    </row>
    <row r="402" spans="2:4" ht="15.75" customHeight="1" x14ac:dyDescent="0.2">
      <c r="B402" s="228"/>
      <c r="C402" s="228"/>
      <c r="D402" s="228"/>
    </row>
    <row r="403" spans="2:4" ht="15.75" customHeight="1" x14ac:dyDescent="0.2">
      <c r="B403" s="228"/>
      <c r="C403" s="228"/>
      <c r="D403" s="228"/>
    </row>
    <row r="404" spans="2:4" ht="15.75" customHeight="1" x14ac:dyDescent="0.2">
      <c r="B404" s="228"/>
      <c r="C404" s="228"/>
      <c r="D404" s="228"/>
    </row>
    <row r="405" spans="2:4" ht="15.75" customHeight="1" x14ac:dyDescent="0.2">
      <c r="B405" s="228"/>
      <c r="C405" s="228"/>
      <c r="D405" s="228"/>
    </row>
    <row r="406" spans="2:4" ht="15.75" customHeight="1" x14ac:dyDescent="0.2">
      <c r="B406" s="228"/>
      <c r="C406" s="228"/>
      <c r="D406" s="228"/>
    </row>
    <row r="407" spans="2:4" ht="15.75" customHeight="1" x14ac:dyDescent="0.2">
      <c r="B407" s="228"/>
      <c r="C407" s="228"/>
      <c r="D407" s="228"/>
    </row>
    <row r="408" spans="2:4" ht="15.75" customHeight="1" x14ac:dyDescent="0.2">
      <c r="B408" s="228"/>
      <c r="C408" s="228"/>
      <c r="D408" s="228"/>
    </row>
    <row r="409" spans="2:4" ht="15.75" customHeight="1" x14ac:dyDescent="0.2">
      <c r="B409" s="228"/>
      <c r="C409" s="228"/>
      <c r="D409" s="228"/>
    </row>
    <row r="410" spans="2:4" ht="15.75" customHeight="1" x14ac:dyDescent="0.2">
      <c r="B410" s="228"/>
      <c r="C410" s="228"/>
      <c r="D410" s="228"/>
    </row>
    <row r="411" spans="2:4" ht="15.75" customHeight="1" x14ac:dyDescent="0.2">
      <c r="B411" s="228"/>
      <c r="C411" s="228"/>
      <c r="D411" s="228"/>
    </row>
    <row r="412" spans="2:4" ht="15.75" customHeight="1" x14ac:dyDescent="0.2">
      <c r="B412" s="228"/>
      <c r="C412" s="228"/>
      <c r="D412" s="228"/>
    </row>
    <row r="413" spans="2:4" ht="15.75" customHeight="1" x14ac:dyDescent="0.2">
      <c r="B413" s="228"/>
      <c r="C413" s="228"/>
      <c r="D413" s="228"/>
    </row>
    <row r="414" spans="2:4" ht="15.75" customHeight="1" x14ac:dyDescent="0.2">
      <c r="B414" s="228"/>
      <c r="C414" s="228"/>
      <c r="D414" s="228"/>
    </row>
    <row r="415" spans="2:4" ht="15.75" customHeight="1" x14ac:dyDescent="0.2">
      <c r="B415" s="228"/>
      <c r="C415" s="228"/>
      <c r="D415" s="228"/>
    </row>
    <row r="416" spans="2:4" ht="15.75" customHeight="1" x14ac:dyDescent="0.2">
      <c r="B416" s="228"/>
      <c r="C416" s="228"/>
      <c r="D416" s="228"/>
    </row>
    <row r="417" spans="2:4" ht="15.75" customHeight="1" x14ac:dyDescent="0.2">
      <c r="B417" s="228"/>
      <c r="C417" s="228"/>
      <c r="D417" s="228"/>
    </row>
    <row r="418" spans="2:4" ht="15.75" customHeight="1" x14ac:dyDescent="0.2">
      <c r="B418" s="228"/>
      <c r="C418" s="228"/>
      <c r="D418" s="228"/>
    </row>
    <row r="419" spans="2:4" ht="15.75" customHeight="1" x14ac:dyDescent="0.2">
      <c r="B419" s="228"/>
      <c r="C419" s="228"/>
      <c r="D419" s="228"/>
    </row>
    <row r="420" spans="2:4" ht="15.75" customHeight="1" x14ac:dyDescent="0.2">
      <c r="B420" s="228"/>
      <c r="C420" s="228"/>
      <c r="D420" s="228"/>
    </row>
    <row r="421" spans="2:4" ht="15.75" customHeight="1" x14ac:dyDescent="0.2">
      <c r="B421" s="228"/>
      <c r="C421" s="228"/>
      <c r="D421" s="228"/>
    </row>
    <row r="422" spans="2:4" ht="15.75" customHeight="1" x14ac:dyDescent="0.2">
      <c r="B422" s="228"/>
      <c r="C422" s="228"/>
      <c r="D422" s="228"/>
    </row>
    <row r="423" spans="2:4" ht="15.75" customHeight="1" x14ac:dyDescent="0.2">
      <c r="B423" s="228"/>
      <c r="C423" s="228"/>
      <c r="D423" s="228"/>
    </row>
    <row r="424" spans="2:4" ht="15.75" customHeight="1" x14ac:dyDescent="0.2">
      <c r="B424" s="228"/>
      <c r="C424" s="228"/>
      <c r="D424" s="228"/>
    </row>
    <row r="425" spans="2:4" ht="15.75" customHeight="1" x14ac:dyDescent="0.2">
      <c r="B425" s="228"/>
      <c r="C425" s="228"/>
      <c r="D425" s="228"/>
    </row>
    <row r="426" spans="2:4" ht="15.75" customHeight="1" x14ac:dyDescent="0.2">
      <c r="B426" s="228"/>
      <c r="C426" s="228"/>
      <c r="D426" s="228"/>
    </row>
    <row r="427" spans="2:4" ht="15.75" customHeight="1" x14ac:dyDescent="0.2">
      <c r="B427" s="228"/>
      <c r="C427" s="228"/>
      <c r="D427" s="228"/>
    </row>
    <row r="428" spans="2:4" ht="15.75" customHeight="1" x14ac:dyDescent="0.2">
      <c r="B428" s="228"/>
      <c r="C428" s="228"/>
      <c r="D428" s="228"/>
    </row>
    <row r="429" spans="2:4" ht="15.75" customHeight="1" x14ac:dyDescent="0.2">
      <c r="B429" s="228"/>
      <c r="C429" s="228"/>
      <c r="D429" s="228"/>
    </row>
    <row r="430" spans="2:4" ht="15.75" customHeight="1" x14ac:dyDescent="0.2">
      <c r="B430" s="228"/>
      <c r="C430" s="228"/>
      <c r="D430" s="228"/>
    </row>
    <row r="431" spans="2:4" ht="15.75" customHeight="1" x14ac:dyDescent="0.2">
      <c r="B431" s="228"/>
      <c r="C431" s="228"/>
      <c r="D431" s="228"/>
    </row>
    <row r="432" spans="2:4" ht="15.75" customHeight="1" x14ac:dyDescent="0.2">
      <c r="B432" s="228"/>
      <c r="C432" s="228"/>
      <c r="D432" s="228"/>
    </row>
    <row r="433" spans="2:4" ht="15.75" customHeight="1" x14ac:dyDescent="0.2">
      <c r="B433" s="228"/>
      <c r="C433" s="228"/>
      <c r="D433" s="228"/>
    </row>
    <row r="434" spans="2:4" ht="15.75" customHeight="1" x14ac:dyDescent="0.2">
      <c r="B434" s="228"/>
      <c r="C434" s="228"/>
      <c r="D434" s="228"/>
    </row>
    <row r="435" spans="2:4" ht="15.75" customHeight="1" x14ac:dyDescent="0.2">
      <c r="B435" s="228"/>
      <c r="C435" s="228"/>
      <c r="D435" s="228"/>
    </row>
    <row r="436" spans="2:4" ht="15.75" customHeight="1" x14ac:dyDescent="0.2">
      <c r="B436" s="228"/>
      <c r="C436" s="228"/>
      <c r="D436" s="228"/>
    </row>
    <row r="437" spans="2:4" ht="15.75" customHeight="1" x14ac:dyDescent="0.2">
      <c r="B437" s="228"/>
      <c r="C437" s="228"/>
      <c r="D437" s="228"/>
    </row>
    <row r="438" spans="2:4" ht="15.75" customHeight="1" x14ac:dyDescent="0.2">
      <c r="B438" s="228"/>
      <c r="C438" s="228"/>
      <c r="D438" s="228"/>
    </row>
    <row r="439" spans="2:4" ht="15.75" customHeight="1" x14ac:dyDescent="0.2">
      <c r="B439" s="228"/>
      <c r="C439" s="228"/>
      <c r="D439" s="228"/>
    </row>
    <row r="440" spans="2:4" ht="15.75" customHeight="1" x14ac:dyDescent="0.2">
      <c r="B440" s="228"/>
      <c r="C440" s="228"/>
      <c r="D440" s="228"/>
    </row>
    <row r="441" spans="2:4" ht="15.75" customHeight="1" x14ac:dyDescent="0.2">
      <c r="B441" s="228"/>
      <c r="C441" s="228"/>
      <c r="D441" s="228"/>
    </row>
    <row r="442" spans="2:4" ht="15.75" customHeight="1" x14ac:dyDescent="0.2">
      <c r="B442" s="228"/>
      <c r="C442" s="228"/>
      <c r="D442" s="228"/>
    </row>
    <row r="443" spans="2:4" ht="15.75" customHeight="1" x14ac:dyDescent="0.2">
      <c r="B443" s="228"/>
      <c r="C443" s="228"/>
      <c r="D443" s="228"/>
    </row>
    <row r="444" spans="2:4" ht="15.75" customHeight="1" x14ac:dyDescent="0.2">
      <c r="B444" s="228"/>
      <c r="C444" s="228"/>
      <c r="D444" s="228"/>
    </row>
    <row r="445" spans="2:4" ht="15.75" customHeight="1" x14ac:dyDescent="0.2">
      <c r="B445" s="228"/>
      <c r="C445" s="228"/>
      <c r="D445" s="228"/>
    </row>
    <row r="446" spans="2:4" ht="15.75" customHeight="1" x14ac:dyDescent="0.2">
      <c r="B446" s="228"/>
      <c r="C446" s="228"/>
      <c r="D446" s="228"/>
    </row>
    <row r="447" spans="2:4" ht="15.75" customHeight="1" x14ac:dyDescent="0.2">
      <c r="B447" s="228"/>
      <c r="C447" s="228"/>
      <c r="D447" s="228"/>
    </row>
    <row r="448" spans="2:4" ht="15.75" customHeight="1" x14ac:dyDescent="0.2">
      <c r="B448" s="228"/>
      <c r="C448" s="228"/>
      <c r="D448" s="228"/>
    </row>
    <row r="449" spans="2:4" ht="15.75" customHeight="1" x14ac:dyDescent="0.2">
      <c r="B449" s="228"/>
      <c r="C449" s="228"/>
      <c r="D449" s="228"/>
    </row>
    <row r="450" spans="2:4" ht="15.75" customHeight="1" x14ac:dyDescent="0.2">
      <c r="B450" s="228"/>
      <c r="C450" s="228"/>
      <c r="D450" s="228"/>
    </row>
    <row r="451" spans="2:4" ht="15.75" customHeight="1" x14ac:dyDescent="0.2">
      <c r="B451" s="228"/>
      <c r="C451" s="228"/>
      <c r="D451" s="228"/>
    </row>
    <row r="452" spans="2:4" ht="15.75" customHeight="1" x14ac:dyDescent="0.2">
      <c r="B452" s="228"/>
      <c r="C452" s="228"/>
      <c r="D452" s="228"/>
    </row>
    <row r="453" spans="2:4" ht="15.75" customHeight="1" x14ac:dyDescent="0.2">
      <c r="B453" s="228"/>
      <c r="C453" s="228"/>
      <c r="D453" s="228"/>
    </row>
    <row r="454" spans="2:4" ht="15.75" customHeight="1" x14ac:dyDescent="0.2">
      <c r="B454" s="228"/>
      <c r="C454" s="228"/>
      <c r="D454" s="228"/>
    </row>
    <row r="455" spans="2:4" ht="15.75" customHeight="1" x14ac:dyDescent="0.2">
      <c r="B455" s="228"/>
      <c r="C455" s="228"/>
      <c r="D455" s="228"/>
    </row>
    <row r="456" spans="2:4" ht="15.75" customHeight="1" x14ac:dyDescent="0.2">
      <c r="B456" s="228"/>
      <c r="C456" s="228"/>
      <c r="D456" s="228"/>
    </row>
    <row r="457" spans="2:4" ht="15.75" customHeight="1" x14ac:dyDescent="0.2">
      <c r="B457" s="228"/>
      <c r="C457" s="228"/>
      <c r="D457" s="228"/>
    </row>
    <row r="458" spans="2:4" ht="15.75" customHeight="1" x14ac:dyDescent="0.2">
      <c r="B458" s="228"/>
      <c r="C458" s="228"/>
      <c r="D458" s="228"/>
    </row>
    <row r="459" spans="2:4" ht="15.75" customHeight="1" x14ac:dyDescent="0.2">
      <c r="B459" s="228"/>
      <c r="C459" s="228"/>
      <c r="D459" s="228"/>
    </row>
    <row r="460" spans="2:4" ht="15.75" customHeight="1" x14ac:dyDescent="0.2">
      <c r="B460" s="228"/>
      <c r="C460" s="228"/>
      <c r="D460" s="228"/>
    </row>
    <row r="461" spans="2:4" ht="15.75" customHeight="1" x14ac:dyDescent="0.2">
      <c r="B461" s="228"/>
      <c r="C461" s="228"/>
      <c r="D461" s="228"/>
    </row>
    <row r="462" spans="2:4" ht="15.75" customHeight="1" x14ac:dyDescent="0.2">
      <c r="B462" s="228"/>
      <c r="C462" s="228"/>
      <c r="D462" s="228"/>
    </row>
    <row r="463" spans="2:4" ht="15.75" customHeight="1" x14ac:dyDescent="0.2">
      <c r="B463" s="228"/>
      <c r="C463" s="228"/>
      <c r="D463" s="228"/>
    </row>
    <row r="464" spans="2:4" ht="15.75" customHeight="1" x14ac:dyDescent="0.2">
      <c r="B464" s="228"/>
      <c r="C464" s="228"/>
      <c r="D464" s="228"/>
    </row>
    <row r="465" spans="2:4" ht="15.75" customHeight="1" x14ac:dyDescent="0.2">
      <c r="B465" s="228"/>
      <c r="C465" s="228"/>
      <c r="D465" s="228"/>
    </row>
    <row r="466" spans="2:4" ht="15.75" customHeight="1" x14ac:dyDescent="0.2">
      <c r="B466" s="228"/>
      <c r="C466" s="228"/>
      <c r="D466" s="228"/>
    </row>
    <row r="467" spans="2:4" ht="15.75" customHeight="1" x14ac:dyDescent="0.2">
      <c r="B467" s="228"/>
      <c r="C467" s="228"/>
      <c r="D467" s="228"/>
    </row>
    <row r="468" spans="2:4" ht="15.75" customHeight="1" x14ac:dyDescent="0.2">
      <c r="B468" s="228"/>
      <c r="C468" s="228"/>
      <c r="D468" s="228"/>
    </row>
    <row r="469" spans="2:4" ht="15.75" customHeight="1" x14ac:dyDescent="0.2">
      <c r="B469" s="228"/>
      <c r="C469" s="228"/>
      <c r="D469" s="228"/>
    </row>
    <row r="470" spans="2:4" ht="15.75" customHeight="1" x14ac:dyDescent="0.2">
      <c r="B470" s="228"/>
      <c r="C470" s="228"/>
      <c r="D470" s="228"/>
    </row>
    <row r="471" spans="2:4" ht="15.75" customHeight="1" x14ac:dyDescent="0.2">
      <c r="B471" s="228"/>
      <c r="C471" s="228"/>
      <c r="D471" s="228"/>
    </row>
    <row r="472" spans="2:4" ht="15.75" customHeight="1" x14ac:dyDescent="0.2">
      <c r="B472" s="228"/>
      <c r="C472" s="228"/>
      <c r="D472" s="228"/>
    </row>
    <row r="473" spans="2:4" ht="15.75" customHeight="1" x14ac:dyDescent="0.2">
      <c r="B473" s="228"/>
      <c r="C473" s="228"/>
      <c r="D473" s="228"/>
    </row>
    <row r="474" spans="2:4" ht="15.75" customHeight="1" x14ac:dyDescent="0.2">
      <c r="B474" s="228"/>
      <c r="C474" s="228"/>
      <c r="D474" s="228"/>
    </row>
    <row r="475" spans="2:4" ht="15.75" customHeight="1" x14ac:dyDescent="0.2">
      <c r="B475" s="228"/>
      <c r="C475" s="228"/>
      <c r="D475" s="228"/>
    </row>
    <row r="476" spans="2:4" ht="15.75" customHeight="1" x14ac:dyDescent="0.2">
      <c r="B476" s="228"/>
      <c r="C476" s="228"/>
      <c r="D476" s="228"/>
    </row>
    <row r="477" spans="2:4" ht="15.75" customHeight="1" x14ac:dyDescent="0.2">
      <c r="B477" s="228"/>
      <c r="C477" s="228"/>
      <c r="D477" s="228"/>
    </row>
    <row r="478" spans="2:4" ht="15.75" customHeight="1" x14ac:dyDescent="0.2">
      <c r="B478" s="228"/>
      <c r="C478" s="228"/>
      <c r="D478" s="228"/>
    </row>
    <row r="479" spans="2:4" ht="15.75" customHeight="1" x14ac:dyDescent="0.2">
      <c r="B479" s="228"/>
      <c r="C479" s="228"/>
      <c r="D479" s="228"/>
    </row>
    <row r="480" spans="2:4" ht="15.75" customHeight="1" x14ac:dyDescent="0.2">
      <c r="B480" s="228"/>
      <c r="C480" s="228"/>
      <c r="D480" s="228"/>
    </row>
    <row r="481" spans="2:4" ht="15.75" customHeight="1" x14ac:dyDescent="0.2">
      <c r="B481" s="228"/>
      <c r="C481" s="228"/>
      <c r="D481" s="228"/>
    </row>
    <row r="482" spans="2:4" ht="15.75" customHeight="1" x14ac:dyDescent="0.2">
      <c r="B482" s="228"/>
      <c r="C482" s="228"/>
      <c r="D482" s="228"/>
    </row>
    <row r="483" spans="2:4" ht="15.75" customHeight="1" x14ac:dyDescent="0.2">
      <c r="B483" s="228"/>
      <c r="C483" s="228"/>
      <c r="D483" s="228"/>
    </row>
    <row r="484" spans="2:4" ht="15.75" customHeight="1" x14ac:dyDescent="0.2">
      <c r="B484" s="228"/>
      <c r="C484" s="228"/>
      <c r="D484" s="228"/>
    </row>
    <row r="485" spans="2:4" ht="15.75" customHeight="1" x14ac:dyDescent="0.2">
      <c r="B485" s="228"/>
      <c r="C485" s="228"/>
      <c r="D485" s="228"/>
    </row>
    <row r="486" spans="2:4" ht="15.75" customHeight="1" x14ac:dyDescent="0.2">
      <c r="B486" s="228"/>
      <c r="C486" s="228"/>
      <c r="D486" s="228"/>
    </row>
    <row r="487" spans="2:4" ht="15.75" customHeight="1" x14ac:dyDescent="0.2">
      <c r="B487" s="228"/>
      <c r="C487" s="228"/>
      <c r="D487" s="228"/>
    </row>
    <row r="488" spans="2:4" ht="15.75" customHeight="1" x14ac:dyDescent="0.2">
      <c r="B488" s="228"/>
      <c r="C488" s="228"/>
      <c r="D488" s="228"/>
    </row>
    <row r="489" spans="2:4" ht="15.75" customHeight="1" x14ac:dyDescent="0.2">
      <c r="B489" s="228"/>
      <c r="C489" s="228"/>
      <c r="D489" s="228"/>
    </row>
    <row r="490" spans="2:4" ht="15.75" customHeight="1" x14ac:dyDescent="0.2">
      <c r="B490" s="228"/>
      <c r="C490" s="228"/>
      <c r="D490" s="228"/>
    </row>
    <row r="491" spans="2:4" ht="15.75" customHeight="1" x14ac:dyDescent="0.2">
      <c r="B491" s="228"/>
      <c r="C491" s="228"/>
      <c r="D491" s="228"/>
    </row>
    <row r="492" spans="2:4" ht="15.75" customHeight="1" x14ac:dyDescent="0.2">
      <c r="B492" s="228"/>
      <c r="C492" s="228"/>
      <c r="D492" s="228"/>
    </row>
    <row r="493" spans="2:4" ht="15.75" customHeight="1" x14ac:dyDescent="0.2">
      <c r="B493" s="228"/>
      <c r="C493" s="228"/>
      <c r="D493" s="228"/>
    </row>
    <row r="494" spans="2:4" ht="15.75" customHeight="1" x14ac:dyDescent="0.2">
      <c r="B494" s="228"/>
      <c r="C494" s="228"/>
      <c r="D494" s="228"/>
    </row>
    <row r="495" spans="2:4" ht="15.75" customHeight="1" x14ac:dyDescent="0.2">
      <c r="B495" s="228"/>
      <c r="C495" s="228"/>
      <c r="D495" s="228"/>
    </row>
    <row r="496" spans="2:4" ht="15.75" customHeight="1" x14ac:dyDescent="0.2">
      <c r="B496" s="228"/>
      <c r="C496" s="228"/>
      <c r="D496" s="228"/>
    </row>
    <row r="497" spans="2:4" ht="15.75" customHeight="1" x14ac:dyDescent="0.2">
      <c r="B497" s="228"/>
      <c r="C497" s="228"/>
      <c r="D497" s="228"/>
    </row>
    <row r="498" spans="2:4" ht="15.75" customHeight="1" x14ac:dyDescent="0.2">
      <c r="B498" s="228"/>
      <c r="C498" s="228"/>
      <c r="D498" s="228"/>
    </row>
    <row r="499" spans="2:4" ht="15.75" customHeight="1" x14ac:dyDescent="0.2">
      <c r="B499" s="228"/>
      <c r="C499" s="228"/>
      <c r="D499" s="228"/>
    </row>
    <row r="500" spans="2:4" ht="15.75" customHeight="1" x14ac:dyDescent="0.2">
      <c r="B500" s="228"/>
      <c r="C500" s="228"/>
      <c r="D500" s="228"/>
    </row>
    <row r="501" spans="2:4" ht="15.75" customHeight="1" x14ac:dyDescent="0.2">
      <c r="B501" s="228"/>
      <c r="C501" s="228"/>
      <c r="D501" s="228"/>
    </row>
    <row r="502" spans="2:4" ht="15.75" customHeight="1" x14ac:dyDescent="0.2">
      <c r="B502" s="228"/>
      <c r="C502" s="228"/>
      <c r="D502" s="228"/>
    </row>
    <row r="503" spans="2:4" ht="15.75" customHeight="1" x14ac:dyDescent="0.2">
      <c r="B503" s="228"/>
      <c r="C503" s="228"/>
      <c r="D503" s="228"/>
    </row>
    <row r="504" spans="2:4" ht="15.75" customHeight="1" x14ac:dyDescent="0.2">
      <c r="B504" s="228"/>
      <c r="C504" s="228"/>
      <c r="D504" s="228"/>
    </row>
    <row r="505" spans="2:4" ht="15.75" customHeight="1" x14ac:dyDescent="0.2">
      <c r="B505" s="228"/>
      <c r="C505" s="228"/>
      <c r="D505" s="228"/>
    </row>
    <row r="506" spans="2:4" ht="15.75" customHeight="1" x14ac:dyDescent="0.2">
      <c r="B506" s="228"/>
      <c r="C506" s="228"/>
      <c r="D506" s="228"/>
    </row>
    <row r="507" spans="2:4" ht="15.75" customHeight="1" x14ac:dyDescent="0.2">
      <c r="B507" s="228"/>
      <c r="C507" s="228"/>
      <c r="D507" s="228"/>
    </row>
    <row r="508" spans="2:4" ht="15.75" customHeight="1" x14ac:dyDescent="0.2">
      <c r="B508" s="228"/>
      <c r="C508" s="228"/>
      <c r="D508" s="228"/>
    </row>
    <row r="509" spans="2:4" ht="15.75" customHeight="1" x14ac:dyDescent="0.2">
      <c r="B509" s="228"/>
      <c r="C509" s="228"/>
      <c r="D509" s="228"/>
    </row>
    <row r="510" spans="2:4" ht="15.75" customHeight="1" x14ac:dyDescent="0.2">
      <c r="B510" s="228"/>
      <c r="C510" s="228"/>
      <c r="D510" s="228"/>
    </row>
    <row r="511" spans="2:4" ht="15.75" customHeight="1" x14ac:dyDescent="0.2">
      <c r="B511" s="228"/>
      <c r="C511" s="228"/>
      <c r="D511" s="228"/>
    </row>
    <row r="512" spans="2:4" ht="15.75" customHeight="1" x14ac:dyDescent="0.2">
      <c r="B512" s="228"/>
      <c r="C512" s="228"/>
      <c r="D512" s="228"/>
    </row>
    <row r="513" spans="2:4" ht="15.75" customHeight="1" x14ac:dyDescent="0.2">
      <c r="B513" s="228"/>
      <c r="C513" s="228"/>
      <c r="D513" s="228"/>
    </row>
    <row r="514" spans="2:4" ht="15.75" customHeight="1" x14ac:dyDescent="0.2">
      <c r="B514" s="228"/>
      <c r="C514" s="228"/>
      <c r="D514" s="228"/>
    </row>
    <row r="515" spans="2:4" ht="15.75" customHeight="1" x14ac:dyDescent="0.2">
      <c r="B515" s="228"/>
      <c r="C515" s="228"/>
      <c r="D515" s="228"/>
    </row>
    <row r="516" spans="2:4" ht="15.75" customHeight="1" x14ac:dyDescent="0.2">
      <c r="B516" s="228"/>
      <c r="C516" s="228"/>
      <c r="D516" s="228"/>
    </row>
    <row r="517" spans="2:4" ht="15.75" customHeight="1" x14ac:dyDescent="0.2">
      <c r="B517" s="228"/>
      <c r="C517" s="228"/>
      <c r="D517" s="228"/>
    </row>
    <row r="518" spans="2:4" ht="15.75" customHeight="1" x14ac:dyDescent="0.2">
      <c r="B518" s="228"/>
      <c r="C518" s="228"/>
      <c r="D518" s="228"/>
    </row>
    <row r="519" spans="2:4" ht="15.75" customHeight="1" x14ac:dyDescent="0.2">
      <c r="B519" s="228"/>
      <c r="C519" s="228"/>
      <c r="D519" s="228"/>
    </row>
    <row r="520" spans="2:4" ht="15.75" customHeight="1" x14ac:dyDescent="0.2">
      <c r="B520" s="228"/>
      <c r="C520" s="228"/>
      <c r="D520" s="228"/>
    </row>
    <row r="521" spans="2:4" ht="15.75" customHeight="1" x14ac:dyDescent="0.2">
      <c r="B521" s="228"/>
      <c r="C521" s="228"/>
      <c r="D521" s="228"/>
    </row>
    <row r="522" spans="2:4" ht="15.75" customHeight="1" x14ac:dyDescent="0.2">
      <c r="B522" s="228"/>
      <c r="C522" s="228"/>
      <c r="D522" s="228"/>
    </row>
    <row r="523" spans="2:4" ht="15.75" customHeight="1" x14ac:dyDescent="0.2">
      <c r="B523" s="228"/>
      <c r="C523" s="228"/>
      <c r="D523" s="228"/>
    </row>
    <row r="524" spans="2:4" ht="15.75" customHeight="1" x14ac:dyDescent="0.2">
      <c r="B524" s="228"/>
      <c r="C524" s="228"/>
      <c r="D524" s="228"/>
    </row>
    <row r="525" spans="2:4" ht="15.75" customHeight="1" x14ac:dyDescent="0.2">
      <c r="B525" s="228"/>
      <c r="C525" s="228"/>
      <c r="D525" s="228"/>
    </row>
    <row r="526" spans="2:4" ht="15.75" customHeight="1" x14ac:dyDescent="0.2">
      <c r="B526" s="228"/>
      <c r="C526" s="228"/>
      <c r="D526" s="228"/>
    </row>
    <row r="527" spans="2:4" ht="15.75" customHeight="1" x14ac:dyDescent="0.2">
      <c r="B527" s="228"/>
      <c r="C527" s="228"/>
      <c r="D527" s="228"/>
    </row>
    <row r="528" spans="2:4" ht="15.75" customHeight="1" x14ac:dyDescent="0.2">
      <c r="B528" s="228"/>
      <c r="C528" s="228"/>
      <c r="D528" s="228"/>
    </row>
    <row r="529" spans="2:4" ht="15.75" customHeight="1" x14ac:dyDescent="0.2">
      <c r="B529" s="228"/>
      <c r="C529" s="228"/>
      <c r="D529" s="228"/>
    </row>
    <row r="530" spans="2:4" ht="15.75" customHeight="1" x14ac:dyDescent="0.2">
      <c r="B530" s="228"/>
      <c r="C530" s="228"/>
      <c r="D530" s="228"/>
    </row>
    <row r="531" spans="2:4" ht="15.75" customHeight="1" x14ac:dyDescent="0.2">
      <c r="B531" s="228"/>
      <c r="C531" s="228"/>
      <c r="D531" s="228"/>
    </row>
    <row r="532" spans="2:4" ht="15.75" customHeight="1" x14ac:dyDescent="0.2">
      <c r="B532" s="228"/>
      <c r="C532" s="228"/>
      <c r="D532" s="228"/>
    </row>
    <row r="533" spans="2:4" ht="15.75" customHeight="1" x14ac:dyDescent="0.2">
      <c r="B533" s="228"/>
      <c r="C533" s="228"/>
      <c r="D533" s="228"/>
    </row>
    <row r="534" spans="2:4" ht="15.75" customHeight="1" x14ac:dyDescent="0.2">
      <c r="B534" s="228"/>
      <c r="C534" s="228"/>
      <c r="D534" s="228"/>
    </row>
    <row r="535" spans="2:4" ht="15.75" customHeight="1" x14ac:dyDescent="0.2">
      <c r="B535" s="228"/>
      <c r="C535" s="228"/>
      <c r="D535" s="228"/>
    </row>
    <row r="536" spans="2:4" ht="15.75" customHeight="1" x14ac:dyDescent="0.2">
      <c r="B536" s="228"/>
      <c r="C536" s="228"/>
      <c r="D536" s="228"/>
    </row>
    <row r="537" spans="2:4" ht="15.75" customHeight="1" x14ac:dyDescent="0.2">
      <c r="B537" s="228"/>
      <c r="C537" s="228"/>
      <c r="D537" s="228"/>
    </row>
    <row r="538" spans="2:4" ht="15.75" customHeight="1" x14ac:dyDescent="0.2">
      <c r="B538" s="228"/>
      <c r="C538" s="228"/>
      <c r="D538" s="228"/>
    </row>
    <row r="539" spans="2:4" ht="15.75" customHeight="1" x14ac:dyDescent="0.2">
      <c r="B539" s="228"/>
      <c r="C539" s="228"/>
      <c r="D539" s="228"/>
    </row>
    <row r="540" spans="2:4" ht="15.75" customHeight="1" x14ac:dyDescent="0.2">
      <c r="B540" s="228"/>
      <c r="C540" s="228"/>
      <c r="D540" s="228"/>
    </row>
    <row r="541" spans="2:4" ht="15.75" customHeight="1" x14ac:dyDescent="0.2">
      <c r="B541" s="228"/>
      <c r="C541" s="228"/>
      <c r="D541" s="228"/>
    </row>
    <row r="542" spans="2:4" ht="15.75" customHeight="1" x14ac:dyDescent="0.2">
      <c r="B542" s="228"/>
      <c r="C542" s="228"/>
      <c r="D542" s="228"/>
    </row>
    <row r="543" spans="2:4" ht="15.75" customHeight="1" x14ac:dyDescent="0.2">
      <c r="B543" s="228"/>
      <c r="C543" s="228"/>
      <c r="D543" s="228"/>
    </row>
    <row r="544" spans="2:4" ht="15.75" customHeight="1" x14ac:dyDescent="0.2">
      <c r="B544" s="228"/>
      <c r="C544" s="228"/>
      <c r="D544" s="228"/>
    </row>
    <row r="545" spans="2:4" ht="15.75" customHeight="1" x14ac:dyDescent="0.2">
      <c r="B545" s="228"/>
      <c r="C545" s="228"/>
      <c r="D545" s="228"/>
    </row>
    <row r="546" spans="2:4" ht="15.75" customHeight="1" x14ac:dyDescent="0.2">
      <c r="B546" s="228"/>
      <c r="C546" s="228"/>
      <c r="D546" s="228"/>
    </row>
    <row r="547" spans="2:4" ht="15.75" customHeight="1" x14ac:dyDescent="0.2">
      <c r="B547" s="228"/>
      <c r="C547" s="228"/>
      <c r="D547" s="228"/>
    </row>
    <row r="548" spans="2:4" ht="15.75" customHeight="1" x14ac:dyDescent="0.2">
      <c r="B548" s="228"/>
      <c r="C548" s="228"/>
      <c r="D548" s="228"/>
    </row>
    <row r="549" spans="2:4" ht="15.75" customHeight="1" x14ac:dyDescent="0.2">
      <c r="B549" s="228"/>
      <c r="C549" s="228"/>
      <c r="D549" s="228"/>
    </row>
    <row r="550" spans="2:4" ht="15.75" customHeight="1" x14ac:dyDescent="0.2">
      <c r="B550" s="228"/>
      <c r="C550" s="228"/>
      <c r="D550" s="228"/>
    </row>
    <row r="551" spans="2:4" ht="15.75" customHeight="1" x14ac:dyDescent="0.2">
      <c r="B551" s="228"/>
      <c r="C551" s="228"/>
      <c r="D551" s="228"/>
    </row>
    <row r="552" spans="2:4" ht="15.75" customHeight="1" x14ac:dyDescent="0.2">
      <c r="B552" s="228"/>
      <c r="C552" s="228"/>
      <c r="D552" s="228"/>
    </row>
    <row r="553" spans="2:4" ht="15.75" customHeight="1" x14ac:dyDescent="0.2">
      <c r="B553" s="228"/>
      <c r="C553" s="228"/>
      <c r="D553" s="228"/>
    </row>
    <row r="554" spans="2:4" ht="15.75" customHeight="1" x14ac:dyDescent="0.2">
      <c r="B554" s="228"/>
      <c r="C554" s="228"/>
      <c r="D554" s="228"/>
    </row>
    <row r="555" spans="2:4" ht="15.75" customHeight="1" x14ac:dyDescent="0.2">
      <c r="B555" s="228"/>
      <c r="C555" s="228"/>
      <c r="D555" s="228"/>
    </row>
    <row r="556" spans="2:4" ht="15.75" customHeight="1" x14ac:dyDescent="0.2">
      <c r="B556" s="228"/>
      <c r="C556" s="228"/>
      <c r="D556" s="228"/>
    </row>
    <row r="557" spans="2:4" ht="15.75" customHeight="1" x14ac:dyDescent="0.2">
      <c r="B557" s="228"/>
      <c r="C557" s="228"/>
      <c r="D557" s="228"/>
    </row>
    <row r="558" spans="2:4" ht="15.75" customHeight="1" x14ac:dyDescent="0.2">
      <c r="B558" s="228"/>
      <c r="C558" s="228"/>
      <c r="D558" s="228"/>
    </row>
    <row r="559" spans="2:4" ht="15.75" customHeight="1" x14ac:dyDescent="0.2">
      <c r="B559" s="228"/>
      <c r="C559" s="228"/>
      <c r="D559" s="228"/>
    </row>
    <row r="560" spans="2:4" ht="15.75" customHeight="1" x14ac:dyDescent="0.2">
      <c r="B560" s="228"/>
      <c r="C560" s="228"/>
      <c r="D560" s="228"/>
    </row>
    <row r="561" spans="2:4" ht="15.75" customHeight="1" x14ac:dyDescent="0.2">
      <c r="B561" s="228"/>
      <c r="C561" s="228"/>
      <c r="D561" s="228"/>
    </row>
    <row r="562" spans="2:4" ht="15.75" customHeight="1" x14ac:dyDescent="0.2">
      <c r="B562" s="228"/>
      <c r="C562" s="228"/>
      <c r="D562" s="228"/>
    </row>
    <row r="563" spans="2:4" ht="15.75" customHeight="1" x14ac:dyDescent="0.2">
      <c r="B563" s="228"/>
      <c r="C563" s="228"/>
      <c r="D563" s="228"/>
    </row>
    <row r="564" spans="2:4" ht="15.75" customHeight="1" x14ac:dyDescent="0.2">
      <c r="B564" s="228"/>
      <c r="C564" s="228"/>
      <c r="D564" s="228"/>
    </row>
    <row r="565" spans="2:4" ht="15.75" customHeight="1" x14ac:dyDescent="0.2">
      <c r="B565" s="228"/>
      <c r="C565" s="228"/>
      <c r="D565" s="228"/>
    </row>
    <row r="566" spans="2:4" ht="15.75" customHeight="1" x14ac:dyDescent="0.2">
      <c r="B566" s="228"/>
      <c r="C566" s="228"/>
      <c r="D566" s="228"/>
    </row>
    <row r="567" spans="2:4" ht="15.75" customHeight="1" x14ac:dyDescent="0.2">
      <c r="B567" s="228"/>
      <c r="C567" s="228"/>
      <c r="D567" s="228"/>
    </row>
    <row r="568" spans="2:4" ht="15.75" customHeight="1" x14ac:dyDescent="0.2">
      <c r="B568" s="228"/>
      <c r="C568" s="228"/>
      <c r="D568" s="228"/>
    </row>
    <row r="569" spans="2:4" ht="15.75" customHeight="1" x14ac:dyDescent="0.2">
      <c r="B569" s="228"/>
      <c r="C569" s="228"/>
      <c r="D569" s="228"/>
    </row>
    <row r="570" spans="2:4" ht="15.75" customHeight="1" x14ac:dyDescent="0.2">
      <c r="B570" s="228"/>
      <c r="C570" s="228"/>
      <c r="D570" s="228"/>
    </row>
    <row r="571" spans="2:4" ht="15.75" customHeight="1" x14ac:dyDescent="0.2">
      <c r="B571" s="228"/>
      <c r="C571" s="228"/>
      <c r="D571" s="228"/>
    </row>
    <row r="572" spans="2:4" ht="15.75" customHeight="1" x14ac:dyDescent="0.2">
      <c r="B572" s="228"/>
      <c r="C572" s="228"/>
      <c r="D572" s="228"/>
    </row>
    <row r="573" spans="2:4" ht="15.75" customHeight="1" x14ac:dyDescent="0.2">
      <c r="B573" s="228"/>
      <c r="C573" s="228"/>
      <c r="D573" s="228"/>
    </row>
    <row r="574" spans="2:4" ht="15.75" customHeight="1" x14ac:dyDescent="0.2">
      <c r="B574" s="228"/>
      <c r="C574" s="228"/>
      <c r="D574" s="228"/>
    </row>
    <row r="575" spans="2:4" ht="15.75" customHeight="1" x14ac:dyDescent="0.2">
      <c r="B575" s="228"/>
      <c r="C575" s="228"/>
      <c r="D575" s="228"/>
    </row>
    <row r="576" spans="2:4" ht="15.75" customHeight="1" x14ac:dyDescent="0.2">
      <c r="B576" s="228"/>
      <c r="C576" s="228"/>
      <c r="D576" s="228"/>
    </row>
    <row r="577" spans="2:4" ht="15.75" customHeight="1" x14ac:dyDescent="0.2">
      <c r="B577" s="228"/>
      <c r="C577" s="228"/>
      <c r="D577" s="228"/>
    </row>
    <row r="578" spans="2:4" ht="15.75" customHeight="1" x14ac:dyDescent="0.2">
      <c r="B578" s="228"/>
      <c r="C578" s="228"/>
      <c r="D578" s="228"/>
    </row>
    <row r="579" spans="2:4" ht="15.75" customHeight="1" x14ac:dyDescent="0.2">
      <c r="B579" s="228"/>
      <c r="C579" s="228"/>
      <c r="D579" s="228"/>
    </row>
    <row r="580" spans="2:4" ht="15.75" customHeight="1" x14ac:dyDescent="0.2">
      <c r="B580" s="228"/>
      <c r="C580" s="228"/>
      <c r="D580" s="228"/>
    </row>
    <row r="581" spans="2:4" ht="15.75" customHeight="1" x14ac:dyDescent="0.2">
      <c r="B581" s="228"/>
      <c r="C581" s="228"/>
      <c r="D581" s="228"/>
    </row>
    <row r="582" spans="2:4" ht="15.75" customHeight="1" x14ac:dyDescent="0.2">
      <c r="B582" s="228"/>
      <c r="C582" s="228"/>
      <c r="D582" s="228"/>
    </row>
    <row r="583" spans="2:4" ht="15.75" customHeight="1" x14ac:dyDescent="0.2">
      <c r="B583" s="228"/>
      <c r="C583" s="228"/>
      <c r="D583" s="228"/>
    </row>
    <row r="584" spans="2:4" ht="15.75" customHeight="1" x14ac:dyDescent="0.2">
      <c r="B584" s="228"/>
      <c r="C584" s="228"/>
      <c r="D584" s="228"/>
    </row>
    <row r="585" spans="2:4" ht="15.75" customHeight="1" x14ac:dyDescent="0.2">
      <c r="B585" s="228"/>
      <c r="C585" s="228"/>
      <c r="D585" s="228"/>
    </row>
    <row r="586" spans="2:4" ht="15.75" customHeight="1" x14ac:dyDescent="0.2">
      <c r="B586" s="228"/>
      <c r="C586" s="228"/>
      <c r="D586" s="228"/>
    </row>
    <row r="587" spans="2:4" ht="15.75" customHeight="1" x14ac:dyDescent="0.2">
      <c r="B587" s="228"/>
      <c r="C587" s="228"/>
      <c r="D587" s="228"/>
    </row>
    <row r="588" spans="2:4" ht="15.75" customHeight="1" x14ac:dyDescent="0.2">
      <c r="B588" s="228"/>
      <c r="C588" s="228"/>
      <c r="D588" s="228"/>
    </row>
    <row r="589" spans="2:4" ht="15.75" customHeight="1" x14ac:dyDescent="0.2">
      <c r="B589" s="228"/>
      <c r="C589" s="228"/>
      <c r="D589" s="228"/>
    </row>
    <row r="590" spans="2:4" ht="15.75" customHeight="1" x14ac:dyDescent="0.2">
      <c r="B590" s="228"/>
      <c r="C590" s="228"/>
      <c r="D590" s="228"/>
    </row>
    <row r="591" spans="2:4" ht="15.75" customHeight="1" x14ac:dyDescent="0.2">
      <c r="B591" s="228"/>
      <c r="C591" s="228"/>
      <c r="D591" s="228"/>
    </row>
    <row r="592" spans="2:4" ht="15.75" customHeight="1" x14ac:dyDescent="0.2">
      <c r="B592" s="228"/>
      <c r="C592" s="228"/>
      <c r="D592" s="228"/>
    </row>
    <row r="593" spans="2:4" ht="15.75" customHeight="1" x14ac:dyDescent="0.2">
      <c r="B593" s="228"/>
      <c r="C593" s="228"/>
      <c r="D593" s="228"/>
    </row>
    <row r="594" spans="2:4" ht="15.75" customHeight="1" x14ac:dyDescent="0.2">
      <c r="B594" s="228"/>
      <c r="C594" s="228"/>
      <c r="D594" s="228"/>
    </row>
    <row r="595" spans="2:4" ht="15.75" customHeight="1" x14ac:dyDescent="0.2">
      <c r="B595" s="228"/>
      <c r="C595" s="228"/>
      <c r="D595" s="228"/>
    </row>
    <row r="596" spans="2:4" ht="15.75" customHeight="1" x14ac:dyDescent="0.2">
      <c r="B596" s="228"/>
      <c r="C596" s="228"/>
      <c r="D596" s="228"/>
    </row>
    <row r="597" spans="2:4" ht="15.75" customHeight="1" x14ac:dyDescent="0.2">
      <c r="B597" s="228"/>
      <c r="C597" s="228"/>
      <c r="D597" s="228"/>
    </row>
    <row r="598" spans="2:4" ht="15.75" customHeight="1" x14ac:dyDescent="0.2">
      <c r="B598" s="228"/>
      <c r="C598" s="228"/>
      <c r="D598" s="228"/>
    </row>
    <row r="599" spans="2:4" ht="15.75" customHeight="1" x14ac:dyDescent="0.2">
      <c r="B599" s="228"/>
      <c r="C599" s="228"/>
      <c r="D599" s="228"/>
    </row>
    <row r="600" spans="2:4" ht="15.75" customHeight="1" x14ac:dyDescent="0.2">
      <c r="B600" s="228"/>
      <c r="C600" s="228"/>
      <c r="D600" s="228"/>
    </row>
    <row r="601" spans="2:4" ht="15.75" customHeight="1" x14ac:dyDescent="0.2">
      <c r="B601" s="228"/>
      <c r="C601" s="228"/>
      <c r="D601" s="228"/>
    </row>
    <row r="602" spans="2:4" ht="15.75" customHeight="1" x14ac:dyDescent="0.2">
      <c r="B602" s="228"/>
      <c r="C602" s="228"/>
      <c r="D602" s="228"/>
    </row>
    <row r="603" spans="2:4" ht="15.75" customHeight="1" x14ac:dyDescent="0.2">
      <c r="B603" s="228"/>
      <c r="C603" s="228"/>
      <c r="D603" s="228"/>
    </row>
    <row r="604" spans="2:4" ht="15.75" customHeight="1" x14ac:dyDescent="0.2">
      <c r="B604" s="228"/>
      <c r="C604" s="228"/>
      <c r="D604" s="228"/>
    </row>
    <row r="605" spans="2:4" ht="15.75" customHeight="1" x14ac:dyDescent="0.2">
      <c r="B605" s="228"/>
      <c r="C605" s="228"/>
      <c r="D605" s="228"/>
    </row>
    <row r="606" spans="2:4" ht="15.75" customHeight="1" x14ac:dyDescent="0.2">
      <c r="B606" s="228"/>
      <c r="C606" s="228"/>
      <c r="D606" s="228"/>
    </row>
    <row r="607" spans="2:4" ht="15.75" customHeight="1" x14ac:dyDescent="0.2">
      <c r="B607" s="228"/>
      <c r="C607" s="228"/>
      <c r="D607" s="228"/>
    </row>
    <row r="608" spans="2:4" ht="15.75" customHeight="1" x14ac:dyDescent="0.2">
      <c r="B608" s="228"/>
      <c r="C608" s="228"/>
      <c r="D608" s="228"/>
    </row>
    <row r="609" spans="2:4" ht="15.75" customHeight="1" x14ac:dyDescent="0.2">
      <c r="B609" s="228"/>
      <c r="C609" s="228"/>
      <c r="D609" s="228"/>
    </row>
    <row r="610" spans="2:4" ht="15.75" customHeight="1" x14ac:dyDescent="0.2">
      <c r="B610" s="228"/>
      <c r="C610" s="228"/>
      <c r="D610" s="228"/>
    </row>
    <row r="611" spans="2:4" ht="15.75" customHeight="1" x14ac:dyDescent="0.2">
      <c r="B611" s="228"/>
      <c r="C611" s="228"/>
      <c r="D611" s="228"/>
    </row>
    <row r="612" spans="2:4" ht="15.75" customHeight="1" x14ac:dyDescent="0.2">
      <c r="B612" s="228"/>
      <c r="C612" s="228"/>
      <c r="D612" s="228"/>
    </row>
    <row r="613" spans="2:4" ht="15.75" customHeight="1" x14ac:dyDescent="0.2">
      <c r="B613" s="228"/>
      <c r="C613" s="228"/>
      <c r="D613" s="228"/>
    </row>
    <row r="614" spans="2:4" ht="15.75" customHeight="1" x14ac:dyDescent="0.2">
      <c r="B614" s="228"/>
      <c r="C614" s="228"/>
      <c r="D614" s="228"/>
    </row>
    <row r="615" spans="2:4" ht="15.75" customHeight="1" x14ac:dyDescent="0.2">
      <c r="B615" s="228"/>
      <c r="C615" s="228"/>
      <c r="D615" s="228"/>
    </row>
    <row r="616" spans="2:4" ht="15.75" customHeight="1" x14ac:dyDescent="0.2">
      <c r="B616" s="228"/>
      <c r="C616" s="228"/>
      <c r="D616" s="228"/>
    </row>
    <row r="617" spans="2:4" ht="15.75" customHeight="1" x14ac:dyDescent="0.2">
      <c r="B617" s="228"/>
      <c r="C617" s="228"/>
      <c r="D617" s="228"/>
    </row>
    <row r="618" spans="2:4" ht="15.75" customHeight="1" x14ac:dyDescent="0.2">
      <c r="B618" s="228"/>
      <c r="C618" s="228"/>
      <c r="D618" s="228"/>
    </row>
    <row r="619" spans="2:4" ht="15.75" customHeight="1" x14ac:dyDescent="0.2">
      <c r="B619" s="228"/>
      <c r="C619" s="228"/>
      <c r="D619" s="228"/>
    </row>
    <row r="620" spans="2:4" ht="15.75" customHeight="1" x14ac:dyDescent="0.2">
      <c r="B620" s="228"/>
      <c r="C620" s="228"/>
      <c r="D620" s="228"/>
    </row>
    <row r="621" spans="2:4" ht="15.75" customHeight="1" x14ac:dyDescent="0.2">
      <c r="B621" s="228"/>
      <c r="C621" s="228"/>
      <c r="D621" s="228"/>
    </row>
    <row r="622" spans="2:4" ht="15.75" customHeight="1" x14ac:dyDescent="0.2">
      <c r="B622" s="228"/>
      <c r="C622" s="228"/>
      <c r="D622" s="228"/>
    </row>
    <row r="623" spans="2:4" ht="15.75" customHeight="1" x14ac:dyDescent="0.2">
      <c r="B623" s="228"/>
      <c r="C623" s="228"/>
      <c r="D623" s="228"/>
    </row>
    <row r="624" spans="2:4" ht="15.75" customHeight="1" x14ac:dyDescent="0.2">
      <c r="B624" s="228"/>
      <c r="C624" s="228"/>
      <c r="D624" s="228"/>
    </row>
    <row r="625" spans="2:4" ht="15.75" customHeight="1" x14ac:dyDescent="0.2">
      <c r="B625" s="228"/>
      <c r="C625" s="228"/>
      <c r="D625" s="228"/>
    </row>
    <row r="626" spans="2:4" ht="15.75" customHeight="1" x14ac:dyDescent="0.2">
      <c r="B626" s="228"/>
      <c r="C626" s="228"/>
      <c r="D626" s="228"/>
    </row>
    <row r="627" spans="2:4" ht="15.75" customHeight="1" x14ac:dyDescent="0.2">
      <c r="B627" s="228"/>
      <c r="C627" s="228"/>
      <c r="D627" s="228"/>
    </row>
    <row r="628" spans="2:4" ht="15.75" customHeight="1" x14ac:dyDescent="0.2">
      <c r="B628" s="228"/>
      <c r="C628" s="228"/>
      <c r="D628" s="228"/>
    </row>
    <row r="629" spans="2:4" ht="15.75" customHeight="1" x14ac:dyDescent="0.2">
      <c r="B629" s="228"/>
      <c r="C629" s="228"/>
      <c r="D629" s="228"/>
    </row>
    <row r="630" spans="2:4" ht="15.75" customHeight="1" x14ac:dyDescent="0.2">
      <c r="B630" s="228"/>
      <c r="C630" s="228"/>
      <c r="D630" s="228"/>
    </row>
    <row r="631" spans="2:4" ht="15.75" customHeight="1" x14ac:dyDescent="0.2">
      <c r="B631" s="228"/>
      <c r="C631" s="228"/>
      <c r="D631" s="228"/>
    </row>
    <row r="632" spans="2:4" ht="15.75" customHeight="1" x14ac:dyDescent="0.2">
      <c r="B632" s="228"/>
      <c r="C632" s="228"/>
      <c r="D632" s="228"/>
    </row>
    <row r="633" spans="2:4" ht="15.75" customHeight="1" x14ac:dyDescent="0.2">
      <c r="B633" s="228"/>
      <c r="C633" s="228"/>
      <c r="D633" s="228"/>
    </row>
    <row r="634" spans="2:4" ht="15.75" customHeight="1" x14ac:dyDescent="0.2">
      <c r="B634" s="228"/>
      <c r="C634" s="228"/>
      <c r="D634" s="228"/>
    </row>
    <row r="635" spans="2:4" ht="15.75" customHeight="1" x14ac:dyDescent="0.2">
      <c r="B635" s="228"/>
      <c r="C635" s="228"/>
      <c r="D635" s="228"/>
    </row>
    <row r="636" spans="2:4" ht="15.75" customHeight="1" x14ac:dyDescent="0.2">
      <c r="B636" s="228"/>
      <c r="C636" s="228"/>
      <c r="D636" s="228"/>
    </row>
    <row r="637" spans="2:4" ht="15.75" customHeight="1" x14ac:dyDescent="0.2">
      <c r="B637" s="228"/>
      <c r="C637" s="228"/>
      <c r="D637" s="228"/>
    </row>
    <row r="638" spans="2:4" ht="15.75" customHeight="1" x14ac:dyDescent="0.2">
      <c r="B638" s="228"/>
      <c r="C638" s="228"/>
      <c r="D638" s="228"/>
    </row>
    <row r="639" spans="2:4" ht="15.75" customHeight="1" x14ac:dyDescent="0.2">
      <c r="B639" s="228"/>
      <c r="C639" s="228"/>
      <c r="D639" s="228"/>
    </row>
    <row r="640" spans="2:4" ht="15.75" customHeight="1" x14ac:dyDescent="0.2">
      <c r="B640" s="228"/>
      <c r="C640" s="228"/>
      <c r="D640" s="228"/>
    </row>
    <row r="641" spans="2:4" ht="15.75" customHeight="1" x14ac:dyDescent="0.2">
      <c r="B641" s="228"/>
      <c r="C641" s="228"/>
      <c r="D641" s="228"/>
    </row>
    <row r="642" spans="2:4" ht="15.75" customHeight="1" x14ac:dyDescent="0.2">
      <c r="B642" s="228"/>
      <c r="C642" s="228"/>
      <c r="D642" s="228"/>
    </row>
    <row r="643" spans="2:4" ht="15.75" customHeight="1" x14ac:dyDescent="0.2">
      <c r="B643" s="228"/>
      <c r="C643" s="228"/>
      <c r="D643" s="228"/>
    </row>
    <row r="644" spans="2:4" ht="15.75" customHeight="1" x14ac:dyDescent="0.2">
      <c r="B644" s="228"/>
      <c r="C644" s="228"/>
      <c r="D644" s="228"/>
    </row>
    <row r="645" spans="2:4" ht="15.75" customHeight="1" x14ac:dyDescent="0.2">
      <c r="B645" s="228"/>
      <c r="C645" s="228"/>
      <c r="D645" s="228"/>
    </row>
    <row r="646" spans="2:4" ht="15.75" customHeight="1" x14ac:dyDescent="0.2">
      <c r="B646" s="228"/>
      <c r="C646" s="228"/>
      <c r="D646" s="228"/>
    </row>
    <row r="647" spans="2:4" ht="15.75" customHeight="1" x14ac:dyDescent="0.2">
      <c r="B647" s="228"/>
      <c r="C647" s="228"/>
      <c r="D647" s="228"/>
    </row>
    <row r="648" spans="2:4" ht="15.75" customHeight="1" x14ac:dyDescent="0.2">
      <c r="B648" s="228"/>
      <c r="C648" s="228"/>
      <c r="D648" s="228"/>
    </row>
    <row r="649" spans="2:4" ht="15.75" customHeight="1" x14ac:dyDescent="0.2">
      <c r="B649" s="228"/>
      <c r="C649" s="228"/>
      <c r="D649" s="228"/>
    </row>
    <row r="650" spans="2:4" ht="15.75" customHeight="1" x14ac:dyDescent="0.2">
      <c r="B650" s="228"/>
      <c r="C650" s="228"/>
      <c r="D650" s="228"/>
    </row>
    <row r="651" spans="2:4" ht="15.75" customHeight="1" x14ac:dyDescent="0.2">
      <c r="B651" s="228"/>
      <c r="C651" s="228"/>
      <c r="D651" s="228"/>
    </row>
    <row r="652" spans="2:4" ht="15.75" customHeight="1" x14ac:dyDescent="0.2">
      <c r="B652" s="228"/>
      <c r="C652" s="228"/>
      <c r="D652" s="228"/>
    </row>
    <row r="653" spans="2:4" ht="15.75" customHeight="1" x14ac:dyDescent="0.2">
      <c r="B653" s="228"/>
      <c r="C653" s="228"/>
      <c r="D653" s="228"/>
    </row>
    <row r="654" spans="2:4" ht="15.75" customHeight="1" x14ac:dyDescent="0.2">
      <c r="B654" s="228"/>
      <c r="C654" s="228"/>
      <c r="D654" s="228"/>
    </row>
    <row r="655" spans="2:4" ht="15.75" customHeight="1" x14ac:dyDescent="0.2">
      <c r="B655" s="228"/>
      <c r="C655" s="228"/>
      <c r="D655" s="228"/>
    </row>
    <row r="656" spans="2:4" ht="15.75" customHeight="1" x14ac:dyDescent="0.2">
      <c r="B656" s="228"/>
      <c r="C656" s="228"/>
      <c r="D656" s="228"/>
    </row>
    <row r="657" spans="2:4" ht="15.75" customHeight="1" x14ac:dyDescent="0.2">
      <c r="B657" s="228"/>
      <c r="C657" s="228"/>
      <c r="D657" s="228"/>
    </row>
    <row r="658" spans="2:4" ht="15.75" customHeight="1" x14ac:dyDescent="0.2">
      <c r="B658" s="228"/>
      <c r="C658" s="228"/>
      <c r="D658" s="228"/>
    </row>
    <row r="659" spans="2:4" ht="15.75" customHeight="1" x14ac:dyDescent="0.2">
      <c r="B659" s="228"/>
      <c r="C659" s="228"/>
      <c r="D659" s="228"/>
    </row>
    <row r="660" spans="2:4" ht="15.75" customHeight="1" x14ac:dyDescent="0.2">
      <c r="B660" s="228"/>
      <c r="C660" s="228"/>
      <c r="D660" s="228"/>
    </row>
    <row r="661" spans="2:4" ht="15.75" customHeight="1" x14ac:dyDescent="0.2">
      <c r="B661" s="228"/>
      <c r="C661" s="228"/>
      <c r="D661" s="228"/>
    </row>
    <row r="662" spans="2:4" ht="15.75" customHeight="1" x14ac:dyDescent="0.2">
      <c r="B662" s="228"/>
      <c r="C662" s="228"/>
      <c r="D662" s="228"/>
    </row>
    <row r="663" spans="2:4" ht="15.75" customHeight="1" x14ac:dyDescent="0.2">
      <c r="B663" s="228"/>
      <c r="C663" s="228"/>
      <c r="D663" s="228"/>
    </row>
    <row r="664" spans="2:4" ht="15.75" customHeight="1" x14ac:dyDescent="0.2">
      <c r="B664" s="228"/>
      <c r="C664" s="228"/>
      <c r="D664" s="228"/>
    </row>
    <row r="665" spans="2:4" ht="15.75" customHeight="1" x14ac:dyDescent="0.2">
      <c r="B665" s="228"/>
      <c r="C665" s="228"/>
      <c r="D665" s="228"/>
    </row>
    <row r="666" spans="2:4" ht="15.75" customHeight="1" x14ac:dyDescent="0.2">
      <c r="B666" s="228"/>
      <c r="C666" s="228"/>
      <c r="D666" s="228"/>
    </row>
    <row r="667" spans="2:4" ht="15.75" customHeight="1" x14ac:dyDescent="0.2">
      <c r="B667" s="228"/>
      <c r="C667" s="228"/>
      <c r="D667" s="228"/>
    </row>
    <row r="668" spans="2:4" ht="15.75" customHeight="1" x14ac:dyDescent="0.2">
      <c r="B668" s="228"/>
      <c r="C668" s="228"/>
      <c r="D668" s="228"/>
    </row>
    <row r="669" spans="2:4" ht="15.75" customHeight="1" x14ac:dyDescent="0.2">
      <c r="B669" s="228"/>
      <c r="C669" s="228"/>
      <c r="D669" s="228"/>
    </row>
    <row r="670" spans="2:4" ht="15.75" customHeight="1" x14ac:dyDescent="0.2">
      <c r="B670" s="228"/>
      <c r="C670" s="228"/>
      <c r="D670" s="228"/>
    </row>
    <row r="671" spans="2:4" ht="15.75" customHeight="1" x14ac:dyDescent="0.2">
      <c r="B671" s="228"/>
      <c r="C671" s="228"/>
      <c r="D671" s="228"/>
    </row>
    <row r="672" spans="2:4" ht="15.75" customHeight="1" x14ac:dyDescent="0.2">
      <c r="B672" s="228"/>
      <c r="C672" s="228"/>
      <c r="D672" s="228"/>
    </row>
    <row r="673" spans="2:4" ht="15.75" customHeight="1" x14ac:dyDescent="0.2">
      <c r="B673" s="228"/>
      <c r="C673" s="228"/>
      <c r="D673" s="228"/>
    </row>
    <row r="674" spans="2:4" ht="15.75" customHeight="1" x14ac:dyDescent="0.2">
      <c r="B674" s="228"/>
      <c r="C674" s="228"/>
      <c r="D674" s="228"/>
    </row>
    <row r="675" spans="2:4" ht="15.75" customHeight="1" x14ac:dyDescent="0.2">
      <c r="B675" s="228"/>
      <c r="C675" s="228"/>
      <c r="D675" s="228"/>
    </row>
    <row r="676" spans="2:4" ht="15.75" customHeight="1" x14ac:dyDescent="0.2">
      <c r="B676" s="228"/>
      <c r="C676" s="228"/>
      <c r="D676" s="228"/>
    </row>
    <row r="677" spans="2:4" ht="15.75" customHeight="1" x14ac:dyDescent="0.2">
      <c r="B677" s="228"/>
      <c r="C677" s="228"/>
      <c r="D677" s="228"/>
    </row>
    <row r="678" spans="2:4" ht="15.75" customHeight="1" x14ac:dyDescent="0.2">
      <c r="B678" s="228"/>
      <c r="C678" s="228"/>
      <c r="D678" s="228"/>
    </row>
    <row r="679" spans="2:4" ht="15.75" customHeight="1" x14ac:dyDescent="0.2">
      <c r="B679" s="228"/>
      <c r="C679" s="228"/>
      <c r="D679" s="228"/>
    </row>
    <row r="680" spans="2:4" ht="15.75" customHeight="1" x14ac:dyDescent="0.2">
      <c r="B680" s="228"/>
      <c r="C680" s="228"/>
      <c r="D680" s="228"/>
    </row>
    <row r="681" spans="2:4" ht="15.75" customHeight="1" x14ac:dyDescent="0.2">
      <c r="B681" s="228"/>
      <c r="C681" s="228"/>
      <c r="D681" s="228"/>
    </row>
    <row r="682" spans="2:4" ht="15.75" customHeight="1" x14ac:dyDescent="0.2">
      <c r="B682" s="228"/>
      <c r="C682" s="228"/>
      <c r="D682" s="228"/>
    </row>
    <row r="683" spans="2:4" ht="15.75" customHeight="1" x14ac:dyDescent="0.2">
      <c r="B683" s="228"/>
      <c r="C683" s="228"/>
      <c r="D683" s="228"/>
    </row>
    <row r="684" spans="2:4" ht="15.75" customHeight="1" x14ac:dyDescent="0.2">
      <c r="B684" s="228"/>
      <c r="C684" s="228"/>
      <c r="D684" s="228"/>
    </row>
    <row r="685" spans="2:4" ht="15.75" customHeight="1" x14ac:dyDescent="0.2">
      <c r="B685" s="228"/>
      <c r="C685" s="228"/>
      <c r="D685" s="228"/>
    </row>
    <row r="686" spans="2:4" ht="15.75" customHeight="1" x14ac:dyDescent="0.2">
      <c r="B686" s="228"/>
      <c r="C686" s="228"/>
      <c r="D686" s="228"/>
    </row>
    <row r="687" spans="2:4" ht="15.75" customHeight="1" x14ac:dyDescent="0.2">
      <c r="B687" s="228"/>
      <c r="C687" s="228"/>
      <c r="D687" s="228"/>
    </row>
    <row r="688" spans="2:4" ht="15.75" customHeight="1" x14ac:dyDescent="0.2">
      <c r="B688" s="228"/>
      <c r="C688" s="228"/>
      <c r="D688" s="228"/>
    </row>
    <row r="689" spans="2:4" ht="15.75" customHeight="1" x14ac:dyDescent="0.2">
      <c r="B689" s="228"/>
      <c r="C689" s="228"/>
      <c r="D689" s="228"/>
    </row>
    <row r="690" spans="2:4" ht="15.75" customHeight="1" x14ac:dyDescent="0.2">
      <c r="B690" s="228"/>
      <c r="C690" s="228"/>
      <c r="D690" s="228"/>
    </row>
    <row r="691" spans="2:4" ht="15.75" customHeight="1" x14ac:dyDescent="0.2">
      <c r="B691" s="228"/>
      <c r="C691" s="228"/>
      <c r="D691" s="228"/>
    </row>
    <row r="692" spans="2:4" ht="15.75" customHeight="1" x14ac:dyDescent="0.2">
      <c r="B692" s="228"/>
      <c r="C692" s="228"/>
      <c r="D692" s="228"/>
    </row>
    <row r="693" spans="2:4" ht="15.75" customHeight="1" x14ac:dyDescent="0.2">
      <c r="B693" s="228"/>
      <c r="C693" s="228"/>
      <c r="D693" s="228"/>
    </row>
    <row r="694" spans="2:4" ht="15.75" customHeight="1" x14ac:dyDescent="0.2">
      <c r="B694" s="228"/>
      <c r="C694" s="228"/>
      <c r="D694" s="228"/>
    </row>
    <row r="695" spans="2:4" ht="15.75" customHeight="1" x14ac:dyDescent="0.2">
      <c r="B695" s="228"/>
      <c r="C695" s="228"/>
      <c r="D695" s="228"/>
    </row>
    <row r="696" spans="2:4" ht="15.75" customHeight="1" x14ac:dyDescent="0.2">
      <c r="B696" s="228"/>
      <c r="C696" s="228"/>
      <c r="D696" s="228"/>
    </row>
    <row r="697" spans="2:4" ht="15.75" customHeight="1" x14ac:dyDescent="0.2">
      <c r="B697" s="228"/>
      <c r="C697" s="228"/>
      <c r="D697" s="228"/>
    </row>
    <row r="698" spans="2:4" ht="15.75" customHeight="1" x14ac:dyDescent="0.2">
      <c r="B698" s="228"/>
      <c r="C698" s="228"/>
      <c r="D698" s="228"/>
    </row>
    <row r="699" spans="2:4" ht="15.75" customHeight="1" x14ac:dyDescent="0.2">
      <c r="B699" s="228"/>
      <c r="C699" s="228"/>
      <c r="D699" s="228"/>
    </row>
    <row r="700" spans="2:4" ht="15.75" customHeight="1" x14ac:dyDescent="0.2">
      <c r="B700" s="228"/>
      <c r="C700" s="228"/>
      <c r="D700" s="228"/>
    </row>
    <row r="701" spans="2:4" ht="15.75" customHeight="1" x14ac:dyDescent="0.2">
      <c r="B701" s="228"/>
      <c r="C701" s="228"/>
      <c r="D701" s="228"/>
    </row>
    <row r="702" spans="2:4" ht="15.75" customHeight="1" x14ac:dyDescent="0.2">
      <c r="B702" s="228"/>
      <c r="C702" s="228"/>
      <c r="D702" s="228"/>
    </row>
    <row r="703" spans="2:4" ht="15.75" customHeight="1" x14ac:dyDescent="0.2">
      <c r="B703" s="228"/>
      <c r="C703" s="228"/>
      <c r="D703" s="228"/>
    </row>
    <row r="704" spans="2:4" ht="15.75" customHeight="1" x14ac:dyDescent="0.2">
      <c r="B704" s="228"/>
      <c r="C704" s="228"/>
      <c r="D704" s="228"/>
    </row>
    <row r="705" spans="2:4" ht="15.75" customHeight="1" x14ac:dyDescent="0.2">
      <c r="B705" s="228"/>
      <c r="C705" s="228"/>
      <c r="D705" s="228"/>
    </row>
    <row r="706" spans="2:4" ht="15.75" customHeight="1" x14ac:dyDescent="0.2">
      <c r="B706" s="228"/>
      <c r="C706" s="228"/>
      <c r="D706" s="228"/>
    </row>
    <row r="707" spans="2:4" ht="15.75" customHeight="1" x14ac:dyDescent="0.2">
      <c r="B707" s="228"/>
      <c r="C707" s="228"/>
      <c r="D707" s="228"/>
    </row>
    <row r="708" spans="2:4" ht="15.75" customHeight="1" x14ac:dyDescent="0.2">
      <c r="B708" s="228"/>
      <c r="C708" s="228"/>
      <c r="D708" s="228"/>
    </row>
    <row r="709" spans="2:4" ht="15.75" customHeight="1" x14ac:dyDescent="0.2">
      <c r="B709" s="228"/>
      <c r="C709" s="228"/>
      <c r="D709" s="228"/>
    </row>
    <row r="710" spans="2:4" ht="15.75" customHeight="1" x14ac:dyDescent="0.2">
      <c r="B710" s="228"/>
      <c r="C710" s="228"/>
      <c r="D710" s="228"/>
    </row>
    <row r="711" spans="2:4" ht="15.75" customHeight="1" x14ac:dyDescent="0.2">
      <c r="B711" s="228"/>
      <c r="C711" s="228"/>
      <c r="D711" s="228"/>
    </row>
    <row r="712" spans="2:4" ht="15.75" customHeight="1" x14ac:dyDescent="0.2">
      <c r="B712" s="228"/>
      <c r="C712" s="228"/>
      <c r="D712" s="228"/>
    </row>
    <row r="713" spans="2:4" ht="15.75" customHeight="1" x14ac:dyDescent="0.2">
      <c r="B713" s="228"/>
      <c r="C713" s="228"/>
      <c r="D713" s="228"/>
    </row>
    <row r="714" spans="2:4" ht="15.75" customHeight="1" x14ac:dyDescent="0.2">
      <c r="B714" s="228"/>
      <c r="C714" s="228"/>
      <c r="D714" s="228"/>
    </row>
    <row r="715" spans="2:4" ht="15.75" customHeight="1" x14ac:dyDescent="0.2">
      <c r="B715" s="228"/>
      <c r="C715" s="228"/>
      <c r="D715" s="228"/>
    </row>
    <row r="716" spans="2:4" ht="15.75" customHeight="1" x14ac:dyDescent="0.2">
      <c r="B716" s="228"/>
      <c r="C716" s="228"/>
      <c r="D716" s="228"/>
    </row>
    <row r="717" spans="2:4" ht="15.75" customHeight="1" x14ac:dyDescent="0.2">
      <c r="B717" s="228"/>
      <c r="C717" s="228"/>
      <c r="D717" s="228"/>
    </row>
    <row r="718" spans="2:4" ht="15.75" customHeight="1" x14ac:dyDescent="0.2">
      <c r="B718" s="228"/>
      <c r="C718" s="228"/>
      <c r="D718" s="228"/>
    </row>
    <row r="719" spans="2:4" ht="15.75" customHeight="1" x14ac:dyDescent="0.2">
      <c r="B719" s="228"/>
      <c r="C719" s="228"/>
      <c r="D719" s="228"/>
    </row>
    <row r="720" spans="2:4" ht="15.75" customHeight="1" x14ac:dyDescent="0.2">
      <c r="B720" s="228"/>
      <c r="C720" s="228"/>
      <c r="D720" s="228"/>
    </row>
    <row r="721" spans="2:4" ht="15.75" customHeight="1" x14ac:dyDescent="0.2">
      <c r="B721" s="228"/>
      <c r="C721" s="228"/>
      <c r="D721" s="228"/>
    </row>
    <row r="722" spans="2:4" ht="15.75" customHeight="1" x14ac:dyDescent="0.2">
      <c r="B722" s="228"/>
      <c r="C722" s="228"/>
      <c r="D722" s="228"/>
    </row>
    <row r="723" spans="2:4" ht="15.75" customHeight="1" x14ac:dyDescent="0.2">
      <c r="B723" s="228"/>
      <c r="C723" s="228"/>
      <c r="D723" s="228"/>
    </row>
    <row r="724" spans="2:4" ht="15.75" customHeight="1" x14ac:dyDescent="0.2">
      <c r="B724" s="228"/>
      <c r="C724" s="228"/>
      <c r="D724" s="228"/>
    </row>
    <row r="725" spans="2:4" ht="15.75" customHeight="1" x14ac:dyDescent="0.2">
      <c r="B725" s="228"/>
      <c r="C725" s="228"/>
      <c r="D725" s="228"/>
    </row>
    <row r="726" spans="2:4" ht="15.75" customHeight="1" x14ac:dyDescent="0.2">
      <c r="B726" s="228"/>
      <c r="C726" s="228"/>
      <c r="D726" s="228"/>
    </row>
    <row r="727" spans="2:4" ht="15.75" customHeight="1" x14ac:dyDescent="0.2">
      <c r="B727" s="228"/>
      <c r="C727" s="228"/>
      <c r="D727" s="228"/>
    </row>
    <row r="728" spans="2:4" ht="15.75" customHeight="1" x14ac:dyDescent="0.2">
      <c r="B728" s="228"/>
      <c r="C728" s="228"/>
      <c r="D728" s="228"/>
    </row>
    <row r="729" spans="2:4" ht="15.75" customHeight="1" x14ac:dyDescent="0.2">
      <c r="B729" s="228"/>
      <c r="C729" s="228"/>
      <c r="D729" s="228"/>
    </row>
    <row r="730" spans="2:4" ht="15.75" customHeight="1" x14ac:dyDescent="0.2">
      <c r="B730" s="228"/>
      <c r="C730" s="228"/>
      <c r="D730" s="228"/>
    </row>
    <row r="731" spans="2:4" ht="15.75" customHeight="1" x14ac:dyDescent="0.2">
      <c r="B731" s="228"/>
      <c r="C731" s="228"/>
      <c r="D731" s="228"/>
    </row>
    <row r="732" spans="2:4" ht="15.75" customHeight="1" x14ac:dyDescent="0.2">
      <c r="B732" s="228"/>
      <c r="C732" s="228"/>
      <c r="D732" s="228"/>
    </row>
    <row r="733" spans="2:4" ht="15.75" customHeight="1" x14ac:dyDescent="0.2">
      <c r="B733" s="228"/>
      <c r="C733" s="228"/>
      <c r="D733" s="228"/>
    </row>
    <row r="734" spans="2:4" ht="15.75" customHeight="1" x14ac:dyDescent="0.2">
      <c r="B734" s="228"/>
      <c r="C734" s="228"/>
      <c r="D734" s="228"/>
    </row>
    <row r="735" spans="2:4" ht="15.75" customHeight="1" x14ac:dyDescent="0.2">
      <c r="B735" s="228"/>
      <c r="C735" s="228"/>
      <c r="D735" s="228"/>
    </row>
    <row r="736" spans="2:4" ht="15.75" customHeight="1" x14ac:dyDescent="0.2">
      <c r="B736" s="228"/>
      <c r="C736" s="228"/>
      <c r="D736" s="228"/>
    </row>
    <row r="737" spans="2:4" ht="15.75" customHeight="1" x14ac:dyDescent="0.2">
      <c r="B737" s="228"/>
      <c r="C737" s="228"/>
      <c r="D737" s="228"/>
    </row>
    <row r="738" spans="2:4" ht="15.75" customHeight="1" x14ac:dyDescent="0.2">
      <c r="B738" s="228"/>
      <c r="C738" s="228"/>
      <c r="D738" s="228"/>
    </row>
    <row r="739" spans="2:4" ht="15.75" customHeight="1" x14ac:dyDescent="0.2">
      <c r="B739" s="228"/>
      <c r="C739" s="228"/>
      <c r="D739" s="228"/>
    </row>
    <row r="740" spans="2:4" ht="15.75" customHeight="1" x14ac:dyDescent="0.2">
      <c r="B740" s="228"/>
      <c r="C740" s="228"/>
      <c r="D740" s="228"/>
    </row>
    <row r="741" spans="2:4" ht="15.75" customHeight="1" x14ac:dyDescent="0.2">
      <c r="B741" s="228"/>
      <c r="C741" s="228"/>
      <c r="D741" s="228"/>
    </row>
    <row r="742" spans="2:4" ht="15.75" customHeight="1" x14ac:dyDescent="0.2">
      <c r="B742" s="228"/>
      <c r="C742" s="228"/>
      <c r="D742" s="228"/>
    </row>
    <row r="743" spans="2:4" ht="15.75" customHeight="1" x14ac:dyDescent="0.2">
      <c r="B743" s="228"/>
      <c r="C743" s="228"/>
      <c r="D743" s="228"/>
    </row>
    <row r="744" spans="2:4" ht="15.75" customHeight="1" x14ac:dyDescent="0.2">
      <c r="B744" s="228"/>
      <c r="C744" s="228"/>
      <c r="D744" s="228"/>
    </row>
    <row r="745" spans="2:4" ht="15.75" customHeight="1" x14ac:dyDescent="0.2">
      <c r="B745" s="228"/>
      <c r="C745" s="228"/>
      <c r="D745" s="228"/>
    </row>
    <row r="746" spans="2:4" ht="15.75" customHeight="1" x14ac:dyDescent="0.2">
      <c r="B746" s="228"/>
      <c r="C746" s="228"/>
      <c r="D746" s="228"/>
    </row>
    <row r="747" spans="2:4" ht="15.75" customHeight="1" x14ac:dyDescent="0.2">
      <c r="B747" s="228"/>
      <c r="C747" s="228"/>
      <c r="D747" s="228"/>
    </row>
    <row r="748" spans="2:4" ht="15.75" customHeight="1" x14ac:dyDescent="0.2">
      <c r="B748" s="228"/>
      <c r="C748" s="228"/>
      <c r="D748" s="228"/>
    </row>
    <row r="749" spans="2:4" ht="15.75" customHeight="1" x14ac:dyDescent="0.2">
      <c r="B749" s="228"/>
      <c r="C749" s="228"/>
      <c r="D749" s="228"/>
    </row>
    <row r="750" spans="2:4" ht="15.75" customHeight="1" x14ac:dyDescent="0.2">
      <c r="B750" s="228"/>
      <c r="C750" s="228"/>
      <c r="D750" s="228"/>
    </row>
    <row r="751" spans="2:4" ht="15.75" customHeight="1" x14ac:dyDescent="0.2">
      <c r="B751" s="228"/>
      <c r="C751" s="228"/>
      <c r="D751" s="228"/>
    </row>
    <row r="752" spans="2:4" ht="15.75" customHeight="1" x14ac:dyDescent="0.2">
      <c r="B752" s="228"/>
      <c r="C752" s="228"/>
      <c r="D752" s="228"/>
    </row>
    <row r="753" spans="2:4" ht="15.75" customHeight="1" x14ac:dyDescent="0.2">
      <c r="B753" s="228"/>
      <c r="C753" s="228"/>
      <c r="D753" s="228"/>
    </row>
    <row r="754" spans="2:4" ht="15.75" customHeight="1" x14ac:dyDescent="0.2">
      <c r="B754" s="228"/>
      <c r="C754" s="228"/>
      <c r="D754" s="228"/>
    </row>
    <row r="755" spans="2:4" ht="15.75" customHeight="1" x14ac:dyDescent="0.2">
      <c r="B755" s="228"/>
      <c r="C755" s="228"/>
      <c r="D755" s="228"/>
    </row>
    <row r="756" spans="2:4" ht="15.75" customHeight="1" x14ac:dyDescent="0.2">
      <c r="B756" s="228"/>
      <c r="C756" s="228"/>
      <c r="D756" s="228"/>
    </row>
    <row r="757" spans="2:4" ht="15.75" customHeight="1" x14ac:dyDescent="0.2">
      <c r="B757" s="228"/>
      <c r="C757" s="228"/>
      <c r="D757" s="228"/>
    </row>
    <row r="758" spans="2:4" ht="15.75" customHeight="1" x14ac:dyDescent="0.2">
      <c r="B758" s="228"/>
      <c r="C758" s="228"/>
      <c r="D758" s="228"/>
    </row>
    <row r="759" spans="2:4" ht="15.75" customHeight="1" x14ac:dyDescent="0.2">
      <c r="B759" s="228"/>
      <c r="C759" s="228"/>
      <c r="D759" s="228"/>
    </row>
    <row r="760" spans="2:4" ht="15.75" customHeight="1" x14ac:dyDescent="0.2">
      <c r="B760" s="228"/>
      <c r="C760" s="228"/>
      <c r="D760" s="228"/>
    </row>
    <row r="761" spans="2:4" ht="15.75" customHeight="1" x14ac:dyDescent="0.2">
      <c r="B761" s="228"/>
      <c r="C761" s="228"/>
      <c r="D761" s="228"/>
    </row>
    <row r="762" spans="2:4" ht="15.75" customHeight="1" x14ac:dyDescent="0.2">
      <c r="B762" s="228"/>
      <c r="C762" s="228"/>
      <c r="D762" s="228"/>
    </row>
    <row r="763" spans="2:4" ht="15.75" customHeight="1" x14ac:dyDescent="0.2">
      <c r="B763" s="228"/>
      <c r="C763" s="228"/>
      <c r="D763" s="228"/>
    </row>
    <row r="764" spans="2:4" ht="15.75" customHeight="1" x14ac:dyDescent="0.2">
      <c r="B764" s="228"/>
      <c r="C764" s="228"/>
      <c r="D764" s="228"/>
    </row>
    <row r="765" spans="2:4" ht="15.75" customHeight="1" x14ac:dyDescent="0.2">
      <c r="B765" s="228"/>
      <c r="C765" s="228"/>
      <c r="D765" s="228"/>
    </row>
    <row r="766" spans="2:4" ht="15.75" customHeight="1" x14ac:dyDescent="0.2">
      <c r="B766" s="228"/>
      <c r="C766" s="228"/>
      <c r="D766" s="228"/>
    </row>
    <row r="767" spans="2:4" ht="15.75" customHeight="1" x14ac:dyDescent="0.2">
      <c r="B767" s="228"/>
      <c r="C767" s="228"/>
      <c r="D767" s="228"/>
    </row>
    <row r="768" spans="2:4" ht="15.75" customHeight="1" x14ac:dyDescent="0.2">
      <c r="B768" s="228"/>
      <c r="C768" s="228"/>
      <c r="D768" s="228"/>
    </row>
    <row r="769" spans="2:4" ht="15.75" customHeight="1" x14ac:dyDescent="0.2">
      <c r="B769" s="228"/>
      <c r="C769" s="228"/>
      <c r="D769" s="228"/>
    </row>
    <row r="770" spans="2:4" ht="15.75" customHeight="1" x14ac:dyDescent="0.2">
      <c r="B770" s="228"/>
      <c r="C770" s="228"/>
      <c r="D770" s="228"/>
    </row>
    <row r="771" spans="2:4" ht="15.75" customHeight="1" x14ac:dyDescent="0.2">
      <c r="B771" s="228"/>
      <c r="C771" s="228"/>
      <c r="D771" s="228"/>
    </row>
    <row r="772" spans="2:4" ht="15.75" customHeight="1" x14ac:dyDescent="0.2">
      <c r="B772" s="228"/>
      <c r="C772" s="228"/>
      <c r="D772" s="228"/>
    </row>
    <row r="773" spans="2:4" ht="15.75" customHeight="1" x14ac:dyDescent="0.2">
      <c r="B773" s="228"/>
      <c r="C773" s="228"/>
      <c r="D773" s="228"/>
    </row>
    <row r="774" spans="2:4" ht="15.75" customHeight="1" x14ac:dyDescent="0.2">
      <c r="B774" s="228"/>
      <c r="C774" s="228"/>
      <c r="D774" s="228"/>
    </row>
    <row r="775" spans="2:4" ht="15.75" customHeight="1" x14ac:dyDescent="0.2">
      <c r="B775" s="228"/>
      <c r="C775" s="228"/>
      <c r="D775" s="228"/>
    </row>
    <row r="776" spans="2:4" ht="15.75" customHeight="1" x14ac:dyDescent="0.2">
      <c r="B776" s="228"/>
      <c r="C776" s="228"/>
      <c r="D776" s="228"/>
    </row>
    <row r="777" spans="2:4" ht="15.75" customHeight="1" x14ac:dyDescent="0.2">
      <c r="B777" s="228"/>
      <c r="C777" s="228"/>
      <c r="D777" s="228"/>
    </row>
    <row r="778" spans="2:4" ht="15.75" customHeight="1" x14ac:dyDescent="0.2">
      <c r="B778" s="228"/>
      <c r="C778" s="228"/>
      <c r="D778" s="228"/>
    </row>
    <row r="779" spans="2:4" ht="15.75" customHeight="1" x14ac:dyDescent="0.2">
      <c r="B779" s="228"/>
      <c r="C779" s="228"/>
      <c r="D779" s="228"/>
    </row>
    <row r="780" spans="2:4" ht="15.75" customHeight="1" x14ac:dyDescent="0.2">
      <c r="B780" s="228"/>
      <c r="C780" s="228"/>
      <c r="D780" s="228"/>
    </row>
    <row r="781" spans="2:4" ht="15.75" customHeight="1" x14ac:dyDescent="0.2">
      <c r="B781" s="228"/>
      <c r="C781" s="228"/>
      <c r="D781" s="228"/>
    </row>
    <row r="782" spans="2:4" ht="15.75" customHeight="1" x14ac:dyDescent="0.2">
      <c r="B782" s="228"/>
      <c r="C782" s="228"/>
      <c r="D782" s="228"/>
    </row>
    <row r="783" spans="2:4" ht="15.75" customHeight="1" x14ac:dyDescent="0.2">
      <c r="B783" s="228"/>
      <c r="C783" s="228"/>
      <c r="D783" s="228"/>
    </row>
    <row r="784" spans="2:4" ht="15.75" customHeight="1" x14ac:dyDescent="0.2">
      <c r="B784" s="228"/>
      <c r="C784" s="228"/>
      <c r="D784" s="228"/>
    </row>
    <row r="785" spans="2:4" ht="15.75" customHeight="1" x14ac:dyDescent="0.2">
      <c r="B785" s="228"/>
      <c r="C785" s="228"/>
      <c r="D785" s="228"/>
    </row>
    <row r="786" spans="2:4" ht="15.75" customHeight="1" x14ac:dyDescent="0.2">
      <c r="B786" s="228"/>
      <c r="C786" s="228"/>
      <c r="D786" s="228"/>
    </row>
    <row r="787" spans="2:4" ht="15.75" customHeight="1" x14ac:dyDescent="0.2">
      <c r="B787" s="228"/>
      <c r="C787" s="228"/>
      <c r="D787" s="228"/>
    </row>
    <row r="788" spans="2:4" ht="15.75" customHeight="1" x14ac:dyDescent="0.2">
      <c r="B788" s="228"/>
      <c r="C788" s="228"/>
      <c r="D788" s="228"/>
    </row>
    <row r="789" spans="2:4" ht="15.75" customHeight="1" x14ac:dyDescent="0.2">
      <c r="B789" s="228"/>
      <c r="C789" s="228"/>
      <c r="D789" s="228"/>
    </row>
    <row r="790" spans="2:4" ht="15.75" customHeight="1" x14ac:dyDescent="0.2">
      <c r="B790" s="228"/>
      <c r="C790" s="228"/>
      <c r="D790" s="228"/>
    </row>
    <row r="791" spans="2:4" ht="15.75" customHeight="1" x14ac:dyDescent="0.2">
      <c r="B791" s="228"/>
      <c r="C791" s="228"/>
      <c r="D791" s="228"/>
    </row>
    <row r="792" spans="2:4" ht="15.75" customHeight="1" x14ac:dyDescent="0.2">
      <c r="B792" s="228"/>
      <c r="C792" s="228"/>
      <c r="D792" s="228"/>
    </row>
    <row r="793" spans="2:4" ht="15.75" customHeight="1" x14ac:dyDescent="0.2">
      <c r="B793" s="228"/>
      <c r="C793" s="228"/>
      <c r="D793" s="228"/>
    </row>
    <row r="794" spans="2:4" ht="15.75" customHeight="1" x14ac:dyDescent="0.2">
      <c r="B794" s="228"/>
      <c r="C794" s="228"/>
      <c r="D794" s="228"/>
    </row>
    <row r="795" spans="2:4" ht="15.75" customHeight="1" x14ac:dyDescent="0.2">
      <c r="B795" s="228"/>
      <c r="C795" s="228"/>
      <c r="D795" s="228"/>
    </row>
    <row r="796" spans="2:4" ht="15.75" customHeight="1" x14ac:dyDescent="0.2">
      <c r="B796" s="228"/>
      <c r="C796" s="228"/>
      <c r="D796" s="228"/>
    </row>
    <row r="797" spans="2:4" ht="15.75" customHeight="1" x14ac:dyDescent="0.2">
      <c r="B797" s="228"/>
      <c r="C797" s="228"/>
      <c r="D797" s="228"/>
    </row>
    <row r="798" spans="2:4" ht="15.75" customHeight="1" x14ac:dyDescent="0.2">
      <c r="B798" s="228"/>
      <c r="C798" s="228"/>
      <c r="D798" s="228"/>
    </row>
    <row r="799" spans="2:4" ht="15.75" customHeight="1" x14ac:dyDescent="0.2">
      <c r="B799" s="228"/>
      <c r="C799" s="228"/>
      <c r="D799" s="228"/>
    </row>
    <row r="800" spans="2:4" ht="15.75" customHeight="1" x14ac:dyDescent="0.2">
      <c r="B800" s="228"/>
      <c r="C800" s="228"/>
      <c r="D800" s="228"/>
    </row>
    <row r="801" spans="2:4" ht="15.75" customHeight="1" x14ac:dyDescent="0.2">
      <c r="B801" s="228"/>
      <c r="C801" s="228"/>
      <c r="D801" s="228"/>
    </row>
    <row r="802" spans="2:4" ht="15.75" customHeight="1" x14ac:dyDescent="0.2">
      <c r="B802" s="228"/>
      <c r="C802" s="228"/>
      <c r="D802" s="228"/>
    </row>
    <row r="803" spans="2:4" ht="15.75" customHeight="1" x14ac:dyDescent="0.2">
      <c r="B803" s="228"/>
      <c r="C803" s="228"/>
      <c r="D803" s="228"/>
    </row>
    <row r="804" spans="2:4" ht="15.75" customHeight="1" x14ac:dyDescent="0.2">
      <c r="B804" s="228"/>
      <c r="C804" s="228"/>
      <c r="D804" s="228"/>
    </row>
    <row r="805" spans="2:4" ht="15.75" customHeight="1" x14ac:dyDescent="0.2">
      <c r="B805" s="228"/>
      <c r="C805" s="228"/>
      <c r="D805" s="228"/>
    </row>
    <row r="806" spans="2:4" ht="15.75" customHeight="1" x14ac:dyDescent="0.2">
      <c r="B806" s="228"/>
      <c r="C806" s="228"/>
      <c r="D806" s="228"/>
    </row>
    <row r="807" spans="2:4" ht="15.75" customHeight="1" x14ac:dyDescent="0.2">
      <c r="B807" s="228"/>
      <c r="C807" s="228"/>
      <c r="D807" s="228"/>
    </row>
    <row r="808" spans="2:4" ht="15.75" customHeight="1" x14ac:dyDescent="0.2">
      <c r="B808" s="228"/>
      <c r="C808" s="228"/>
      <c r="D808" s="228"/>
    </row>
    <row r="809" spans="2:4" ht="15.75" customHeight="1" x14ac:dyDescent="0.2">
      <c r="B809" s="228"/>
      <c r="C809" s="228"/>
      <c r="D809" s="228"/>
    </row>
    <row r="810" spans="2:4" ht="15.75" customHeight="1" x14ac:dyDescent="0.2">
      <c r="B810" s="228"/>
      <c r="C810" s="228"/>
      <c r="D810" s="228"/>
    </row>
    <row r="811" spans="2:4" ht="15.75" customHeight="1" x14ac:dyDescent="0.2">
      <c r="B811" s="228"/>
      <c r="C811" s="228"/>
      <c r="D811" s="228"/>
    </row>
    <row r="812" spans="2:4" ht="15.75" customHeight="1" x14ac:dyDescent="0.2">
      <c r="B812" s="228"/>
      <c r="C812" s="228"/>
      <c r="D812" s="228"/>
    </row>
    <row r="813" spans="2:4" ht="15.75" customHeight="1" x14ac:dyDescent="0.2">
      <c r="B813" s="228"/>
      <c r="C813" s="228"/>
      <c r="D813" s="228"/>
    </row>
    <row r="814" spans="2:4" ht="15.75" customHeight="1" x14ac:dyDescent="0.2">
      <c r="B814" s="228"/>
      <c r="C814" s="228"/>
      <c r="D814" s="228"/>
    </row>
    <row r="815" spans="2:4" ht="15.75" customHeight="1" x14ac:dyDescent="0.2">
      <c r="B815" s="228"/>
      <c r="C815" s="228"/>
      <c r="D815" s="228"/>
    </row>
    <row r="816" spans="2:4" ht="15.75" customHeight="1" x14ac:dyDescent="0.2">
      <c r="B816" s="228"/>
      <c r="C816" s="228"/>
      <c r="D816" s="228"/>
    </row>
    <row r="817" spans="2:4" ht="15.75" customHeight="1" x14ac:dyDescent="0.2">
      <c r="B817" s="228"/>
      <c r="C817" s="228"/>
      <c r="D817" s="228"/>
    </row>
    <row r="818" spans="2:4" ht="15.75" customHeight="1" x14ac:dyDescent="0.2">
      <c r="B818" s="228"/>
      <c r="C818" s="228"/>
      <c r="D818" s="228"/>
    </row>
    <row r="819" spans="2:4" ht="15.75" customHeight="1" x14ac:dyDescent="0.2">
      <c r="B819" s="228"/>
      <c r="C819" s="228"/>
      <c r="D819" s="228"/>
    </row>
    <row r="820" spans="2:4" ht="15.75" customHeight="1" x14ac:dyDescent="0.2">
      <c r="B820" s="228"/>
      <c r="C820" s="228"/>
      <c r="D820" s="228"/>
    </row>
    <row r="821" spans="2:4" ht="15.75" customHeight="1" x14ac:dyDescent="0.2">
      <c r="B821" s="228"/>
      <c r="C821" s="228"/>
      <c r="D821" s="228"/>
    </row>
    <row r="822" spans="2:4" ht="15.75" customHeight="1" x14ac:dyDescent="0.2">
      <c r="B822" s="228"/>
      <c r="C822" s="228"/>
      <c r="D822" s="228"/>
    </row>
    <row r="823" spans="2:4" ht="15.75" customHeight="1" x14ac:dyDescent="0.2">
      <c r="B823" s="228"/>
      <c r="C823" s="228"/>
      <c r="D823" s="228"/>
    </row>
    <row r="824" spans="2:4" ht="15.75" customHeight="1" x14ac:dyDescent="0.2">
      <c r="B824" s="228"/>
      <c r="C824" s="228"/>
      <c r="D824" s="228"/>
    </row>
    <row r="825" spans="2:4" ht="15.75" customHeight="1" x14ac:dyDescent="0.2">
      <c r="B825" s="228"/>
      <c r="C825" s="228"/>
      <c r="D825" s="228"/>
    </row>
    <row r="826" spans="2:4" ht="15.75" customHeight="1" x14ac:dyDescent="0.2">
      <c r="B826" s="228"/>
      <c r="C826" s="228"/>
      <c r="D826" s="228"/>
    </row>
    <row r="827" spans="2:4" ht="15.75" customHeight="1" x14ac:dyDescent="0.2">
      <c r="B827" s="228"/>
      <c r="C827" s="228"/>
      <c r="D827" s="228"/>
    </row>
    <row r="828" spans="2:4" ht="15.75" customHeight="1" x14ac:dyDescent="0.2">
      <c r="B828" s="228"/>
      <c r="C828" s="228"/>
      <c r="D828" s="228"/>
    </row>
    <row r="829" spans="2:4" ht="15.75" customHeight="1" x14ac:dyDescent="0.2">
      <c r="B829" s="228"/>
      <c r="C829" s="228"/>
      <c r="D829" s="228"/>
    </row>
    <row r="830" spans="2:4" ht="15.75" customHeight="1" x14ac:dyDescent="0.2">
      <c r="B830" s="228"/>
      <c r="C830" s="228"/>
      <c r="D830" s="228"/>
    </row>
    <row r="831" spans="2:4" ht="15.75" customHeight="1" x14ac:dyDescent="0.2">
      <c r="B831" s="228"/>
      <c r="C831" s="228"/>
      <c r="D831" s="228"/>
    </row>
    <row r="832" spans="2:4" ht="15.75" customHeight="1" x14ac:dyDescent="0.2">
      <c r="B832" s="228"/>
      <c r="C832" s="228"/>
      <c r="D832" s="228"/>
    </row>
    <row r="833" spans="2:4" ht="15.75" customHeight="1" x14ac:dyDescent="0.2">
      <c r="B833" s="228"/>
      <c r="C833" s="228"/>
      <c r="D833" s="228"/>
    </row>
    <row r="834" spans="2:4" ht="15.75" customHeight="1" x14ac:dyDescent="0.2">
      <c r="B834" s="228"/>
      <c r="C834" s="228"/>
      <c r="D834" s="228"/>
    </row>
    <row r="835" spans="2:4" ht="15.75" customHeight="1" x14ac:dyDescent="0.2">
      <c r="B835" s="228"/>
      <c r="C835" s="228"/>
      <c r="D835" s="228"/>
    </row>
    <row r="836" spans="2:4" ht="15.75" customHeight="1" x14ac:dyDescent="0.2">
      <c r="B836" s="228"/>
      <c r="C836" s="228"/>
      <c r="D836" s="228"/>
    </row>
    <row r="837" spans="2:4" ht="15.75" customHeight="1" x14ac:dyDescent="0.2">
      <c r="B837" s="228"/>
      <c r="C837" s="228"/>
      <c r="D837" s="228"/>
    </row>
    <row r="838" spans="2:4" ht="15.75" customHeight="1" x14ac:dyDescent="0.2">
      <c r="B838" s="228"/>
      <c r="C838" s="228"/>
      <c r="D838" s="228"/>
    </row>
    <row r="839" spans="2:4" ht="15.75" customHeight="1" x14ac:dyDescent="0.2">
      <c r="B839" s="228"/>
      <c r="C839" s="228"/>
      <c r="D839" s="228"/>
    </row>
    <row r="840" spans="2:4" ht="15.75" customHeight="1" x14ac:dyDescent="0.2">
      <c r="B840" s="228"/>
      <c r="C840" s="228"/>
      <c r="D840" s="228"/>
    </row>
    <row r="841" spans="2:4" ht="15.75" customHeight="1" x14ac:dyDescent="0.2">
      <c r="B841" s="228"/>
      <c r="C841" s="228"/>
      <c r="D841" s="228"/>
    </row>
    <row r="842" spans="2:4" ht="15.75" customHeight="1" x14ac:dyDescent="0.2">
      <c r="B842" s="228"/>
      <c r="C842" s="228"/>
      <c r="D842" s="228"/>
    </row>
    <row r="843" spans="2:4" ht="15.75" customHeight="1" x14ac:dyDescent="0.2">
      <c r="B843" s="228"/>
      <c r="C843" s="228"/>
      <c r="D843" s="228"/>
    </row>
    <row r="844" spans="2:4" ht="15.75" customHeight="1" x14ac:dyDescent="0.2">
      <c r="B844" s="228"/>
      <c r="C844" s="228"/>
      <c r="D844" s="228"/>
    </row>
    <row r="845" spans="2:4" ht="15.75" customHeight="1" x14ac:dyDescent="0.2">
      <c r="B845" s="228"/>
      <c r="C845" s="228"/>
      <c r="D845" s="228"/>
    </row>
    <row r="846" spans="2:4" ht="15.75" customHeight="1" x14ac:dyDescent="0.2">
      <c r="B846" s="228"/>
      <c r="C846" s="228"/>
      <c r="D846" s="228"/>
    </row>
    <row r="847" spans="2:4" ht="15.75" customHeight="1" x14ac:dyDescent="0.2">
      <c r="B847" s="228"/>
      <c r="C847" s="228"/>
      <c r="D847" s="228"/>
    </row>
    <row r="848" spans="2:4" ht="15.75" customHeight="1" x14ac:dyDescent="0.2">
      <c r="B848" s="228"/>
      <c r="C848" s="228"/>
      <c r="D848" s="228"/>
    </row>
    <row r="849" spans="2:4" ht="15.75" customHeight="1" x14ac:dyDescent="0.2">
      <c r="B849" s="228"/>
      <c r="C849" s="228"/>
      <c r="D849" s="228"/>
    </row>
    <row r="850" spans="2:4" ht="15.75" customHeight="1" x14ac:dyDescent="0.2">
      <c r="B850" s="228"/>
      <c r="C850" s="228"/>
      <c r="D850" s="228"/>
    </row>
    <row r="851" spans="2:4" ht="15.75" customHeight="1" x14ac:dyDescent="0.2">
      <c r="B851" s="228"/>
      <c r="C851" s="228"/>
      <c r="D851" s="228"/>
    </row>
    <row r="852" spans="2:4" ht="15.75" customHeight="1" x14ac:dyDescent="0.2">
      <c r="B852" s="228"/>
      <c r="C852" s="228"/>
      <c r="D852" s="228"/>
    </row>
    <row r="853" spans="2:4" ht="15.75" customHeight="1" x14ac:dyDescent="0.2">
      <c r="B853" s="228"/>
      <c r="C853" s="228"/>
      <c r="D853" s="228"/>
    </row>
    <row r="854" spans="2:4" ht="15.75" customHeight="1" x14ac:dyDescent="0.2">
      <c r="B854" s="228"/>
      <c r="C854" s="228"/>
      <c r="D854" s="228"/>
    </row>
    <row r="855" spans="2:4" ht="15.75" customHeight="1" x14ac:dyDescent="0.2">
      <c r="B855" s="228"/>
      <c r="C855" s="228"/>
      <c r="D855" s="228"/>
    </row>
    <row r="856" spans="2:4" ht="15.75" customHeight="1" x14ac:dyDescent="0.2">
      <c r="B856" s="228"/>
      <c r="C856" s="228"/>
      <c r="D856" s="228"/>
    </row>
    <row r="857" spans="2:4" ht="15.75" customHeight="1" x14ac:dyDescent="0.2">
      <c r="B857" s="228"/>
      <c r="C857" s="228"/>
      <c r="D857" s="228"/>
    </row>
    <row r="858" spans="2:4" ht="15.75" customHeight="1" x14ac:dyDescent="0.2">
      <c r="B858" s="228"/>
      <c r="C858" s="228"/>
      <c r="D858" s="228"/>
    </row>
    <row r="859" spans="2:4" ht="15.75" customHeight="1" x14ac:dyDescent="0.2">
      <c r="B859" s="228"/>
      <c r="C859" s="228"/>
      <c r="D859" s="228"/>
    </row>
    <row r="860" spans="2:4" ht="15.75" customHeight="1" x14ac:dyDescent="0.2">
      <c r="B860" s="228"/>
      <c r="C860" s="228"/>
      <c r="D860" s="228"/>
    </row>
    <row r="861" spans="2:4" ht="15.75" customHeight="1" x14ac:dyDescent="0.2">
      <c r="B861" s="228"/>
      <c r="C861" s="228"/>
      <c r="D861" s="228"/>
    </row>
    <row r="862" spans="2:4" ht="15.75" customHeight="1" x14ac:dyDescent="0.2">
      <c r="B862" s="228"/>
      <c r="C862" s="228"/>
      <c r="D862" s="228"/>
    </row>
    <row r="863" spans="2:4" ht="15.75" customHeight="1" x14ac:dyDescent="0.2">
      <c r="B863" s="228"/>
      <c r="C863" s="228"/>
      <c r="D863" s="228"/>
    </row>
    <row r="864" spans="2:4" ht="15.75" customHeight="1" x14ac:dyDescent="0.2">
      <c r="B864" s="228"/>
      <c r="C864" s="228"/>
      <c r="D864" s="228"/>
    </row>
    <row r="865" spans="2:4" ht="15.75" customHeight="1" x14ac:dyDescent="0.2">
      <c r="B865" s="228"/>
      <c r="C865" s="228"/>
      <c r="D865" s="228"/>
    </row>
    <row r="866" spans="2:4" ht="15.75" customHeight="1" x14ac:dyDescent="0.2">
      <c r="B866" s="228"/>
      <c r="C866" s="228"/>
      <c r="D866" s="228"/>
    </row>
    <row r="867" spans="2:4" ht="15.75" customHeight="1" x14ac:dyDescent="0.2">
      <c r="B867" s="228"/>
      <c r="C867" s="228"/>
      <c r="D867" s="228"/>
    </row>
    <row r="868" spans="2:4" ht="15.75" customHeight="1" x14ac:dyDescent="0.2">
      <c r="B868" s="228"/>
      <c r="C868" s="228"/>
      <c r="D868" s="228"/>
    </row>
    <row r="869" spans="2:4" ht="15.75" customHeight="1" x14ac:dyDescent="0.2">
      <c r="B869" s="228"/>
      <c r="C869" s="228"/>
      <c r="D869" s="228"/>
    </row>
    <row r="870" spans="2:4" ht="15.75" customHeight="1" x14ac:dyDescent="0.2">
      <c r="B870" s="228"/>
      <c r="C870" s="228"/>
      <c r="D870" s="228"/>
    </row>
    <row r="871" spans="2:4" ht="15.75" customHeight="1" x14ac:dyDescent="0.2">
      <c r="B871" s="228"/>
      <c r="C871" s="228"/>
      <c r="D871" s="228"/>
    </row>
    <row r="872" spans="2:4" ht="15.75" customHeight="1" x14ac:dyDescent="0.2">
      <c r="B872" s="228"/>
      <c r="C872" s="228"/>
      <c r="D872" s="228"/>
    </row>
    <row r="873" spans="2:4" ht="15.75" customHeight="1" x14ac:dyDescent="0.2">
      <c r="B873" s="228"/>
      <c r="C873" s="228"/>
      <c r="D873" s="228"/>
    </row>
    <row r="874" spans="2:4" ht="15.75" customHeight="1" x14ac:dyDescent="0.2">
      <c r="B874" s="228"/>
      <c r="C874" s="228"/>
      <c r="D874" s="228"/>
    </row>
    <row r="875" spans="2:4" ht="15.75" customHeight="1" x14ac:dyDescent="0.2">
      <c r="B875" s="228"/>
      <c r="C875" s="228"/>
      <c r="D875" s="228"/>
    </row>
    <row r="876" spans="2:4" ht="15.75" customHeight="1" x14ac:dyDescent="0.2">
      <c r="B876" s="228"/>
      <c r="C876" s="228"/>
      <c r="D876" s="228"/>
    </row>
    <row r="877" spans="2:4" ht="15.75" customHeight="1" x14ac:dyDescent="0.2">
      <c r="B877" s="228"/>
      <c r="C877" s="228"/>
      <c r="D877" s="228"/>
    </row>
    <row r="878" spans="2:4" ht="15.75" customHeight="1" x14ac:dyDescent="0.2">
      <c r="B878" s="228"/>
      <c r="C878" s="228"/>
      <c r="D878" s="228"/>
    </row>
    <row r="879" spans="2:4" ht="15.75" customHeight="1" x14ac:dyDescent="0.2">
      <c r="B879" s="228"/>
      <c r="C879" s="228"/>
      <c r="D879" s="228"/>
    </row>
    <row r="880" spans="2:4" ht="15.75" customHeight="1" x14ac:dyDescent="0.2">
      <c r="B880" s="228"/>
      <c r="C880" s="228"/>
      <c r="D880" s="228"/>
    </row>
    <row r="881" spans="2:4" ht="15.75" customHeight="1" x14ac:dyDescent="0.2">
      <c r="B881" s="228"/>
      <c r="C881" s="228"/>
      <c r="D881" s="228"/>
    </row>
    <row r="882" spans="2:4" ht="15.75" customHeight="1" x14ac:dyDescent="0.2">
      <c r="B882" s="228"/>
      <c r="C882" s="228"/>
      <c r="D882" s="228"/>
    </row>
    <row r="883" spans="2:4" ht="15.75" customHeight="1" x14ac:dyDescent="0.2">
      <c r="B883" s="228"/>
      <c r="C883" s="228"/>
      <c r="D883" s="228"/>
    </row>
    <row r="884" spans="2:4" ht="15.75" customHeight="1" x14ac:dyDescent="0.2">
      <c r="B884" s="228"/>
      <c r="C884" s="228"/>
      <c r="D884" s="228"/>
    </row>
    <row r="885" spans="2:4" ht="15.75" customHeight="1" x14ac:dyDescent="0.2">
      <c r="B885" s="228"/>
      <c r="C885" s="228"/>
      <c r="D885" s="228"/>
    </row>
    <row r="886" spans="2:4" ht="15.75" customHeight="1" x14ac:dyDescent="0.2">
      <c r="B886" s="228"/>
      <c r="C886" s="228"/>
      <c r="D886" s="228"/>
    </row>
    <row r="887" spans="2:4" ht="15.75" customHeight="1" x14ac:dyDescent="0.2">
      <c r="B887" s="228"/>
      <c r="C887" s="228"/>
      <c r="D887" s="228"/>
    </row>
    <row r="888" spans="2:4" ht="15.75" customHeight="1" x14ac:dyDescent="0.2">
      <c r="B888" s="228"/>
      <c r="C888" s="228"/>
      <c r="D888" s="228"/>
    </row>
    <row r="889" spans="2:4" ht="15.75" customHeight="1" x14ac:dyDescent="0.2">
      <c r="B889" s="228"/>
      <c r="C889" s="228"/>
      <c r="D889" s="228"/>
    </row>
    <row r="890" spans="2:4" ht="15.75" customHeight="1" x14ac:dyDescent="0.2">
      <c r="B890" s="228"/>
      <c r="C890" s="228"/>
      <c r="D890" s="228"/>
    </row>
    <row r="891" spans="2:4" ht="15.75" customHeight="1" x14ac:dyDescent="0.2">
      <c r="B891" s="228"/>
      <c r="C891" s="228"/>
      <c r="D891" s="228"/>
    </row>
    <row r="892" spans="2:4" ht="15.75" customHeight="1" x14ac:dyDescent="0.2">
      <c r="B892" s="228"/>
      <c r="C892" s="228"/>
      <c r="D892" s="228"/>
    </row>
    <row r="893" spans="2:4" ht="15.75" customHeight="1" x14ac:dyDescent="0.2">
      <c r="B893" s="228"/>
      <c r="C893" s="228"/>
      <c r="D893" s="228"/>
    </row>
    <row r="894" spans="2:4" ht="15.75" customHeight="1" x14ac:dyDescent="0.2">
      <c r="B894" s="228"/>
      <c r="C894" s="228"/>
      <c r="D894" s="228"/>
    </row>
    <row r="895" spans="2:4" ht="15.75" customHeight="1" x14ac:dyDescent="0.2">
      <c r="B895" s="228"/>
      <c r="C895" s="228"/>
      <c r="D895" s="228"/>
    </row>
    <row r="896" spans="2:4" ht="15.75" customHeight="1" x14ac:dyDescent="0.2">
      <c r="B896" s="228"/>
      <c r="C896" s="228"/>
      <c r="D896" s="228"/>
    </row>
    <row r="897" spans="2:4" ht="15.75" customHeight="1" x14ac:dyDescent="0.2">
      <c r="B897" s="228"/>
      <c r="C897" s="228"/>
      <c r="D897" s="228"/>
    </row>
    <row r="898" spans="2:4" ht="15.75" customHeight="1" x14ac:dyDescent="0.2">
      <c r="B898" s="228"/>
      <c r="C898" s="228"/>
      <c r="D898" s="228"/>
    </row>
    <row r="899" spans="2:4" ht="15.75" customHeight="1" x14ac:dyDescent="0.2">
      <c r="B899" s="228"/>
      <c r="C899" s="228"/>
      <c r="D899" s="228"/>
    </row>
    <row r="900" spans="2:4" ht="15.75" customHeight="1" x14ac:dyDescent="0.2">
      <c r="B900" s="228"/>
      <c r="C900" s="228"/>
      <c r="D900" s="228"/>
    </row>
    <row r="901" spans="2:4" ht="15.75" customHeight="1" x14ac:dyDescent="0.2">
      <c r="B901" s="228"/>
      <c r="C901" s="228"/>
      <c r="D901" s="228"/>
    </row>
    <row r="902" spans="2:4" ht="15.75" customHeight="1" x14ac:dyDescent="0.2">
      <c r="B902" s="228"/>
      <c r="C902" s="228"/>
      <c r="D902" s="228"/>
    </row>
    <row r="903" spans="2:4" ht="15.75" customHeight="1" x14ac:dyDescent="0.2">
      <c r="B903" s="228"/>
      <c r="C903" s="228"/>
      <c r="D903" s="228"/>
    </row>
    <row r="904" spans="2:4" ht="15.75" customHeight="1" x14ac:dyDescent="0.2">
      <c r="B904" s="228"/>
      <c r="C904" s="228"/>
      <c r="D904" s="228"/>
    </row>
    <row r="905" spans="2:4" ht="15.75" customHeight="1" x14ac:dyDescent="0.2">
      <c r="B905" s="228"/>
      <c r="C905" s="228"/>
      <c r="D905" s="228"/>
    </row>
    <row r="906" spans="2:4" ht="15.75" customHeight="1" x14ac:dyDescent="0.2">
      <c r="B906" s="228"/>
      <c r="C906" s="228"/>
      <c r="D906" s="228"/>
    </row>
    <row r="907" spans="2:4" ht="15.75" customHeight="1" x14ac:dyDescent="0.2">
      <c r="B907" s="228"/>
      <c r="C907" s="228"/>
      <c r="D907" s="228"/>
    </row>
    <row r="908" spans="2:4" ht="15.75" customHeight="1" x14ac:dyDescent="0.2">
      <c r="B908" s="228"/>
      <c r="C908" s="228"/>
      <c r="D908" s="228"/>
    </row>
    <row r="909" spans="2:4" ht="15.75" customHeight="1" x14ac:dyDescent="0.2">
      <c r="B909" s="228"/>
      <c r="C909" s="228"/>
      <c r="D909" s="228"/>
    </row>
    <row r="910" spans="2:4" ht="15.75" customHeight="1" x14ac:dyDescent="0.2">
      <c r="B910" s="228"/>
      <c r="C910" s="228"/>
      <c r="D910" s="228"/>
    </row>
    <row r="911" spans="2:4" ht="15.75" customHeight="1" x14ac:dyDescent="0.2">
      <c r="B911" s="228"/>
      <c r="C911" s="228"/>
      <c r="D911" s="228"/>
    </row>
    <row r="912" spans="2:4" ht="15.75" customHeight="1" x14ac:dyDescent="0.2">
      <c r="B912" s="228"/>
      <c r="C912" s="228"/>
      <c r="D912" s="228"/>
    </row>
    <row r="913" spans="2:4" ht="15.75" customHeight="1" x14ac:dyDescent="0.2">
      <c r="B913" s="228"/>
      <c r="C913" s="228"/>
      <c r="D913" s="228"/>
    </row>
    <row r="914" spans="2:4" ht="15.75" customHeight="1" x14ac:dyDescent="0.2">
      <c r="B914" s="228"/>
      <c r="C914" s="228"/>
      <c r="D914" s="228"/>
    </row>
    <row r="915" spans="2:4" ht="15.75" customHeight="1" x14ac:dyDescent="0.2">
      <c r="B915" s="228"/>
      <c r="C915" s="228"/>
      <c r="D915" s="228"/>
    </row>
    <row r="916" spans="2:4" ht="15.75" customHeight="1" x14ac:dyDescent="0.2">
      <c r="B916" s="228"/>
      <c r="C916" s="228"/>
      <c r="D916" s="228"/>
    </row>
    <row r="917" spans="2:4" ht="15.75" customHeight="1" x14ac:dyDescent="0.2">
      <c r="B917" s="228"/>
      <c r="C917" s="228"/>
      <c r="D917" s="228"/>
    </row>
    <row r="918" spans="2:4" ht="15.75" customHeight="1" x14ac:dyDescent="0.2">
      <c r="B918" s="228"/>
      <c r="C918" s="228"/>
      <c r="D918" s="228"/>
    </row>
    <row r="919" spans="2:4" ht="15.75" customHeight="1" x14ac:dyDescent="0.2">
      <c r="B919" s="228"/>
      <c r="C919" s="228"/>
      <c r="D919" s="228"/>
    </row>
    <row r="920" spans="2:4" ht="15.75" customHeight="1" x14ac:dyDescent="0.2">
      <c r="B920" s="228"/>
      <c r="C920" s="228"/>
      <c r="D920" s="228"/>
    </row>
    <row r="921" spans="2:4" ht="15.75" customHeight="1" x14ac:dyDescent="0.2">
      <c r="B921" s="228"/>
      <c r="C921" s="228"/>
      <c r="D921" s="228"/>
    </row>
    <row r="922" spans="2:4" ht="15.75" customHeight="1" x14ac:dyDescent="0.2">
      <c r="B922" s="228"/>
      <c r="C922" s="228"/>
      <c r="D922" s="228"/>
    </row>
    <row r="923" spans="2:4" ht="15.75" customHeight="1" x14ac:dyDescent="0.2">
      <c r="B923" s="228"/>
      <c r="C923" s="228"/>
      <c r="D923" s="228"/>
    </row>
    <row r="924" spans="2:4" ht="15.75" customHeight="1" x14ac:dyDescent="0.2">
      <c r="B924" s="228"/>
      <c r="C924" s="228"/>
      <c r="D924" s="228"/>
    </row>
    <row r="925" spans="2:4" ht="15.75" customHeight="1" x14ac:dyDescent="0.2">
      <c r="B925" s="228"/>
      <c r="C925" s="228"/>
      <c r="D925" s="228"/>
    </row>
    <row r="926" spans="2:4" ht="15.75" customHeight="1" x14ac:dyDescent="0.2">
      <c r="B926" s="228"/>
      <c r="C926" s="228"/>
      <c r="D926" s="228"/>
    </row>
    <row r="927" spans="2:4" ht="15.75" customHeight="1" x14ac:dyDescent="0.2">
      <c r="B927" s="228"/>
      <c r="C927" s="228"/>
      <c r="D927" s="228"/>
    </row>
    <row r="928" spans="2:4" ht="15.75" customHeight="1" x14ac:dyDescent="0.2">
      <c r="B928" s="228"/>
      <c r="C928" s="228"/>
      <c r="D928" s="228"/>
    </row>
    <row r="929" spans="2:4" ht="15.75" customHeight="1" x14ac:dyDescent="0.2">
      <c r="B929" s="228"/>
      <c r="C929" s="228"/>
      <c r="D929" s="228"/>
    </row>
    <row r="930" spans="2:4" ht="15.75" customHeight="1" x14ac:dyDescent="0.2">
      <c r="B930" s="228"/>
      <c r="C930" s="228"/>
      <c r="D930" s="228"/>
    </row>
    <row r="931" spans="2:4" ht="15.75" customHeight="1" x14ac:dyDescent="0.2">
      <c r="B931" s="228"/>
      <c r="C931" s="228"/>
      <c r="D931" s="228"/>
    </row>
    <row r="932" spans="2:4" ht="15.75" customHeight="1" x14ac:dyDescent="0.2">
      <c r="B932" s="228"/>
      <c r="C932" s="228"/>
      <c r="D932" s="228"/>
    </row>
    <row r="933" spans="2:4" ht="15.75" customHeight="1" x14ac:dyDescent="0.2">
      <c r="B933" s="228"/>
      <c r="C933" s="228"/>
      <c r="D933" s="228"/>
    </row>
    <row r="934" spans="2:4" ht="15.75" customHeight="1" x14ac:dyDescent="0.2">
      <c r="B934" s="228"/>
      <c r="C934" s="228"/>
      <c r="D934" s="228"/>
    </row>
    <row r="935" spans="2:4" ht="15.75" customHeight="1" x14ac:dyDescent="0.2">
      <c r="B935" s="228"/>
      <c r="C935" s="228"/>
      <c r="D935" s="228"/>
    </row>
    <row r="936" spans="2:4" ht="15.75" customHeight="1" x14ac:dyDescent="0.2">
      <c r="B936" s="228"/>
      <c r="C936" s="228"/>
      <c r="D936" s="228"/>
    </row>
    <row r="937" spans="2:4" ht="15.75" customHeight="1" x14ac:dyDescent="0.2">
      <c r="B937" s="228"/>
      <c r="C937" s="228"/>
      <c r="D937" s="228"/>
    </row>
    <row r="938" spans="2:4" ht="15.75" customHeight="1" x14ac:dyDescent="0.2">
      <c r="B938" s="228"/>
      <c r="C938" s="228"/>
      <c r="D938" s="228"/>
    </row>
    <row r="939" spans="2:4" ht="15.75" customHeight="1" x14ac:dyDescent="0.2">
      <c r="B939" s="228"/>
      <c r="C939" s="228"/>
      <c r="D939" s="228"/>
    </row>
    <row r="940" spans="2:4" ht="15.75" customHeight="1" x14ac:dyDescent="0.2">
      <c r="B940" s="228"/>
      <c r="C940" s="228"/>
      <c r="D940" s="228"/>
    </row>
    <row r="941" spans="2:4" ht="15.75" customHeight="1" x14ac:dyDescent="0.2">
      <c r="B941" s="228"/>
      <c r="C941" s="228"/>
      <c r="D941" s="228"/>
    </row>
    <row r="942" spans="2:4" ht="15.75" customHeight="1" x14ac:dyDescent="0.2">
      <c r="B942" s="228"/>
      <c r="C942" s="228"/>
      <c r="D942" s="228"/>
    </row>
    <row r="943" spans="2:4" ht="15.75" customHeight="1" x14ac:dyDescent="0.2">
      <c r="B943" s="228"/>
      <c r="C943" s="228"/>
      <c r="D943" s="228"/>
    </row>
    <row r="944" spans="2:4" ht="15.75" customHeight="1" x14ac:dyDescent="0.2">
      <c r="B944" s="228"/>
      <c r="C944" s="228"/>
      <c r="D944" s="228"/>
    </row>
    <row r="945" spans="2:4" ht="15.75" customHeight="1" x14ac:dyDescent="0.2">
      <c r="B945" s="228"/>
      <c r="C945" s="228"/>
      <c r="D945" s="228"/>
    </row>
    <row r="946" spans="2:4" ht="15.75" customHeight="1" x14ac:dyDescent="0.2">
      <c r="B946" s="228"/>
      <c r="C946" s="228"/>
      <c r="D946" s="228"/>
    </row>
    <row r="947" spans="2:4" ht="15.75" customHeight="1" x14ac:dyDescent="0.2">
      <c r="B947" s="228"/>
      <c r="C947" s="228"/>
      <c r="D947" s="228"/>
    </row>
    <row r="948" spans="2:4" ht="15.75" customHeight="1" x14ac:dyDescent="0.2">
      <c r="B948" s="228"/>
      <c r="C948" s="228"/>
      <c r="D948" s="228"/>
    </row>
    <row r="949" spans="2:4" ht="15.75" customHeight="1" x14ac:dyDescent="0.2">
      <c r="B949" s="228"/>
      <c r="C949" s="228"/>
      <c r="D949" s="228"/>
    </row>
    <row r="950" spans="2:4" ht="15.75" customHeight="1" x14ac:dyDescent="0.2">
      <c r="B950" s="228"/>
      <c r="C950" s="228"/>
      <c r="D950" s="228"/>
    </row>
    <row r="951" spans="2:4" ht="15.75" customHeight="1" x14ac:dyDescent="0.2">
      <c r="B951" s="228"/>
      <c r="C951" s="228"/>
      <c r="D951" s="228"/>
    </row>
    <row r="952" spans="2:4" ht="15.75" customHeight="1" x14ac:dyDescent="0.2">
      <c r="B952" s="228"/>
      <c r="C952" s="228"/>
      <c r="D952" s="228"/>
    </row>
    <row r="953" spans="2:4" ht="15.75" customHeight="1" x14ac:dyDescent="0.2">
      <c r="B953" s="228"/>
      <c r="C953" s="228"/>
      <c r="D953" s="228"/>
    </row>
    <row r="954" spans="2:4" ht="15.75" customHeight="1" x14ac:dyDescent="0.2">
      <c r="B954" s="228"/>
      <c r="C954" s="228"/>
      <c r="D954" s="228"/>
    </row>
    <row r="955" spans="2:4" ht="15.75" customHeight="1" x14ac:dyDescent="0.2">
      <c r="B955" s="228"/>
      <c r="C955" s="228"/>
      <c r="D955" s="228"/>
    </row>
    <row r="956" spans="2:4" ht="15.75" customHeight="1" x14ac:dyDescent="0.2">
      <c r="B956" s="228"/>
      <c r="C956" s="228"/>
      <c r="D956" s="228"/>
    </row>
    <row r="957" spans="2:4" ht="15.75" customHeight="1" x14ac:dyDescent="0.2">
      <c r="B957" s="228"/>
      <c r="C957" s="228"/>
      <c r="D957" s="228"/>
    </row>
    <row r="958" spans="2:4" ht="15.75" customHeight="1" x14ac:dyDescent="0.2">
      <c r="B958" s="228"/>
      <c r="C958" s="228"/>
      <c r="D958" s="228"/>
    </row>
    <row r="959" spans="2:4" ht="15.75" customHeight="1" x14ac:dyDescent="0.2">
      <c r="B959" s="228"/>
      <c r="C959" s="228"/>
      <c r="D959" s="228"/>
    </row>
    <row r="960" spans="2:4" ht="15.75" customHeight="1" x14ac:dyDescent="0.2">
      <c r="B960" s="228"/>
      <c r="C960" s="228"/>
      <c r="D960" s="228"/>
    </row>
    <row r="961" spans="2:4" ht="15.75" customHeight="1" x14ac:dyDescent="0.2">
      <c r="B961" s="228"/>
      <c r="C961" s="228"/>
      <c r="D961" s="228"/>
    </row>
    <row r="962" spans="2:4" ht="15.75" customHeight="1" x14ac:dyDescent="0.2">
      <c r="B962" s="228"/>
      <c r="C962" s="228"/>
      <c r="D962" s="228"/>
    </row>
    <row r="963" spans="2:4" ht="15.75" customHeight="1" x14ac:dyDescent="0.2">
      <c r="B963" s="228"/>
      <c r="C963" s="228"/>
      <c r="D963" s="228"/>
    </row>
    <row r="964" spans="2:4" ht="15.75" customHeight="1" x14ac:dyDescent="0.2">
      <c r="B964" s="228"/>
      <c r="C964" s="228"/>
      <c r="D964" s="228"/>
    </row>
    <row r="965" spans="2:4" ht="15.75" customHeight="1" x14ac:dyDescent="0.2">
      <c r="B965" s="228"/>
      <c r="C965" s="228"/>
      <c r="D965" s="228"/>
    </row>
    <row r="966" spans="2:4" ht="15.75" customHeight="1" x14ac:dyDescent="0.2">
      <c r="B966" s="228"/>
      <c r="C966" s="228"/>
      <c r="D966" s="228"/>
    </row>
    <row r="967" spans="2:4" ht="15.75" customHeight="1" x14ac:dyDescent="0.2">
      <c r="B967" s="228"/>
      <c r="C967" s="228"/>
      <c r="D967" s="228"/>
    </row>
    <row r="968" spans="2:4" ht="15.75" customHeight="1" x14ac:dyDescent="0.2">
      <c r="B968" s="228"/>
      <c r="C968" s="228"/>
      <c r="D968" s="228"/>
    </row>
    <row r="969" spans="2:4" ht="15.75" customHeight="1" x14ac:dyDescent="0.2">
      <c r="B969" s="228"/>
      <c r="C969" s="228"/>
      <c r="D969" s="228"/>
    </row>
    <row r="970" spans="2:4" ht="15.75" customHeight="1" x14ac:dyDescent="0.2">
      <c r="B970" s="228"/>
      <c r="C970" s="228"/>
      <c r="D970" s="228"/>
    </row>
    <row r="971" spans="2:4" ht="15.75" customHeight="1" x14ac:dyDescent="0.2">
      <c r="B971" s="228"/>
      <c r="C971" s="228"/>
      <c r="D971" s="228"/>
    </row>
    <row r="972" spans="2:4" ht="15.75" customHeight="1" x14ac:dyDescent="0.2">
      <c r="B972" s="228"/>
      <c r="C972" s="228"/>
      <c r="D972" s="228"/>
    </row>
    <row r="973" spans="2:4" ht="15.75" customHeight="1" x14ac:dyDescent="0.2">
      <c r="B973" s="228"/>
      <c r="C973" s="228"/>
      <c r="D973" s="228"/>
    </row>
    <row r="974" spans="2:4" ht="15.75" customHeight="1" x14ac:dyDescent="0.2">
      <c r="B974" s="228"/>
      <c r="C974" s="228"/>
      <c r="D974" s="228"/>
    </row>
    <row r="975" spans="2:4" ht="15.75" customHeight="1" x14ac:dyDescent="0.2">
      <c r="B975" s="228"/>
      <c r="C975" s="228"/>
      <c r="D975" s="228"/>
    </row>
    <row r="976" spans="2:4" ht="15.75" customHeight="1" x14ac:dyDescent="0.2">
      <c r="B976" s="228"/>
      <c r="C976" s="228"/>
      <c r="D976" s="228"/>
    </row>
    <row r="977" spans="2:4" ht="15.75" customHeight="1" x14ac:dyDescent="0.2">
      <c r="B977" s="228"/>
      <c r="C977" s="228"/>
      <c r="D977" s="228"/>
    </row>
    <row r="978" spans="2:4" ht="15.75" customHeight="1" x14ac:dyDescent="0.2">
      <c r="B978" s="228"/>
      <c r="C978" s="228"/>
      <c r="D978" s="228"/>
    </row>
    <row r="979" spans="2:4" ht="15.75" customHeight="1" x14ac:dyDescent="0.2">
      <c r="B979" s="228"/>
      <c r="C979" s="228"/>
      <c r="D979" s="228"/>
    </row>
    <row r="980" spans="2:4" ht="15.75" customHeight="1" x14ac:dyDescent="0.2">
      <c r="B980" s="228"/>
      <c r="C980" s="228"/>
      <c r="D980" s="228"/>
    </row>
    <row r="981" spans="2:4" ht="15.75" customHeight="1" x14ac:dyDescent="0.2">
      <c r="B981" s="228"/>
      <c r="C981" s="228"/>
      <c r="D981" s="228"/>
    </row>
    <row r="982" spans="2:4" ht="15.75" customHeight="1" x14ac:dyDescent="0.2">
      <c r="B982" s="228"/>
      <c r="C982" s="228"/>
      <c r="D982" s="228"/>
    </row>
    <row r="983" spans="2:4" ht="15.75" customHeight="1" x14ac:dyDescent="0.2">
      <c r="B983" s="228"/>
      <c r="C983" s="228"/>
      <c r="D983" s="228"/>
    </row>
    <row r="984" spans="2:4" ht="15.75" customHeight="1" x14ac:dyDescent="0.2">
      <c r="B984" s="228"/>
      <c r="C984" s="228"/>
      <c r="D984" s="228"/>
    </row>
    <row r="985" spans="2:4" ht="15.75" customHeight="1" x14ac:dyDescent="0.2">
      <c r="B985" s="228"/>
      <c r="C985" s="228"/>
      <c r="D985" s="228"/>
    </row>
    <row r="986" spans="2:4" ht="15.75" customHeight="1" x14ac:dyDescent="0.2">
      <c r="B986" s="228"/>
      <c r="C986" s="228"/>
      <c r="D986" s="228"/>
    </row>
    <row r="987" spans="2:4" ht="15.75" customHeight="1" x14ac:dyDescent="0.2">
      <c r="B987" s="228"/>
      <c r="C987" s="228"/>
      <c r="D987" s="228"/>
    </row>
    <row r="988" spans="2:4" ht="15.75" customHeight="1" x14ac:dyDescent="0.2">
      <c r="B988" s="228"/>
      <c r="C988" s="228"/>
      <c r="D988" s="228"/>
    </row>
    <row r="989" spans="2:4" ht="15.75" customHeight="1" x14ac:dyDescent="0.2">
      <c r="B989" s="228"/>
      <c r="C989" s="228"/>
      <c r="D989" s="228"/>
    </row>
    <row r="990" spans="2:4" ht="15.75" customHeight="1" x14ac:dyDescent="0.2">
      <c r="B990" s="228"/>
      <c r="C990" s="228"/>
      <c r="D990" s="228"/>
    </row>
    <row r="991" spans="2:4" ht="15.75" customHeight="1" x14ac:dyDescent="0.2">
      <c r="B991" s="228"/>
      <c r="C991" s="228"/>
      <c r="D991" s="228"/>
    </row>
    <row r="992" spans="2:4" ht="15.75" customHeight="1" x14ac:dyDescent="0.2">
      <c r="B992" s="228"/>
      <c r="C992" s="228"/>
      <c r="D992" s="228"/>
    </row>
    <row r="993" spans="2:4" ht="15.75" customHeight="1" x14ac:dyDescent="0.2">
      <c r="B993" s="228"/>
      <c r="C993" s="228"/>
      <c r="D993" s="228"/>
    </row>
    <row r="994" spans="2:4" ht="15.75" customHeight="1" x14ac:dyDescent="0.2">
      <c r="B994" s="228"/>
      <c r="C994" s="228"/>
      <c r="D994" s="228"/>
    </row>
    <row r="995" spans="2:4" ht="15.75" customHeight="1" x14ac:dyDescent="0.2">
      <c r="B995" s="228"/>
      <c r="C995" s="228"/>
      <c r="D995" s="228"/>
    </row>
    <row r="996" spans="2:4" ht="15.75" customHeight="1" x14ac:dyDescent="0.2">
      <c r="B996" s="228"/>
      <c r="C996" s="228"/>
      <c r="D996" s="228"/>
    </row>
    <row r="997" spans="2:4" ht="15.75" customHeight="1" x14ac:dyDescent="0.2">
      <c r="B997" s="228"/>
      <c r="C997" s="228"/>
      <c r="D997" s="228"/>
    </row>
    <row r="998" spans="2:4" ht="15.75" customHeight="1" x14ac:dyDescent="0.2">
      <c r="B998" s="228"/>
      <c r="C998" s="228"/>
      <c r="D998" s="228"/>
    </row>
    <row r="999" spans="2:4" ht="15.75" customHeight="1" x14ac:dyDescent="0.2">
      <c r="B999" s="228"/>
      <c r="C999" s="228"/>
      <c r="D999" s="228"/>
    </row>
    <row r="1000" spans="2:4" ht="15.75" customHeight="1" x14ac:dyDescent="0.2">
      <c r="B1000" s="228"/>
      <c r="C1000" s="228"/>
      <c r="D1000" s="228"/>
    </row>
    <row r="1001" spans="2:4" ht="15.75" customHeight="1" x14ac:dyDescent="0.2">
      <c r="B1001" s="228"/>
      <c r="C1001" s="228"/>
      <c r="D1001" s="228"/>
    </row>
    <row r="1002" spans="2:4" ht="15.75" customHeight="1" x14ac:dyDescent="0.2">
      <c r="B1002" s="228"/>
      <c r="C1002" s="228"/>
      <c r="D1002" s="228"/>
    </row>
    <row r="1003" spans="2:4" ht="15.75" customHeight="1" x14ac:dyDescent="0.2">
      <c r="B1003" s="228"/>
      <c r="C1003" s="228"/>
      <c r="D1003" s="228"/>
    </row>
    <row r="1004" spans="2:4" ht="15.75" customHeight="1" x14ac:dyDescent="0.2">
      <c r="B1004" s="228"/>
      <c r="C1004" s="228"/>
      <c r="D1004" s="228"/>
    </row>
    <row r="1005" spans="2:4" ht="15.75" customHeight="1" x14ac:dyDescent="0.2">
      <c r="B1005" s="228"/>
      <c r="C1005" s="228"/>
      <c r="D1005" s="228"/>
    </row>
    <row r="1006" spans="2:4" ht="15.75" customHeight="1" x14ac:dyDescent="0.2">
      <c r="B1006" s="228"/>
      <c r="C1006" s="228"/>
      <c r="D1006" s="228"/>
    </row>
    <row r="1007" spans="2:4" ht="15.75" customHeight="1" x14ac:dyDescent="0.2">
      <c r="B1007" s="228"/>
      <c r="C1007" s="228"/>
      <c r="D1007" s="228"/>
    </row>
    <row r="1008" spans="2:4" ht="15.75" customHeight="1" x14ac:dyDescent="0.2">
      <c r="B1008" s="228"/>
      <c r="C1008" s="228"/>
      <c r="D1008" s="228"/>
    </row>
    <row r="1009" spans="2:4" ht="15.75" customHeight="1" x14ac:dyDescent="0.2">
      <c r="B1009" s="228"/>
      <c r="C1009" s="228"/>
      <c r="D1009" s="228"/>
    </row>
    <row r="1010" spans="2:4" ht="15.75" customHeight="1" x14ac:dyDescent="0.2">
      <c r="B1010" s="228"/>
      <c r="C1010" s="228"/>
      <c r="D1010" s="228"/>
    </row>
    <row r="1011" spans="2:4" ht="15.75" customHeight="1" x14ac:dyDescent="0.2">
      <c r="B1011" s="228"/>
      <c r="C1011" s="228"/>
      <c r="D1011" s="228"/>
    </row>
    <row r="1012" spans="2:4" ht="15.75" customHeight="1" x14ac:dyDescent="0.2">
      <c r="B1012" s="228"/>
      <c r="C1012" s="228"/>
      <c r="D1012" s="228"/>
    </row>
    <row r="1013" spans="2:4" ht="15.75" customHeight="1" x14ac:dyDescent="0.2">
      <c r="B1013" s="228"/>
      <c r="C1013" s="228"/>
      <c r="D1013" s="228"/>
    </row>
    <row r="1014" spans="2:4" ht="15.75" customHeight="1" x14ac:dyDescent="0.2">
      <c r="B1014" s="228"/>
      <c r="C1014" s="228"/>
      <c r="D1014" s="228"/>
    </row>
    <row r="1015" spans="2:4" ht="15.75" customHeight="1" x14ac:dyDescent="0.2">
      <c r="B1015" s="228"/>
      <c r="C1015" s="228"/>
      <c r="D1015" s="228"/>
    </row>
  </sheetData>
  <sheetProtection password="D4A9" sheet="1" objects="1" scenarios="1"/>
  <mergeCells count="12">
    <mergeCell ref="B57:D57"/>
    <mergeCell ref="A59:D59"/>
    <mergeCell ref="B79:D79"/>
    <mergeCell ref="E79:G79"/>
    <mergeCell ref="H79:L79"/>
    <mergeCell ref="H118:K118"/>
    <mergeCell ref="M118:Q118"/>
    <mergeCell ref="M79:Q79"/>
    <mergeCell ref="R79:V79"/>
    <mergeCell ref="W79:AA79"/>
    <mergeCell ref="H100:L100"/>
    <mergeCell ref="M100:Q100"/>
  </mergeCells>
  <hyperlinks>
    <hyperlink ref="A1" location="INICIO!A1" display="Volver al indice"/>
  </hyperlinks>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Roman,Normal"&amp;A</oddHeader>
    <oddFooter>&amp;C&amp;"Times New Roman,Normal"Página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1"/>
  <sheetViews>
    <sheetView workbookViewId="0"/>
  </sheetViews>
  <sheetFormatPr baseColWidth="10" defaultColWidth="8.7109375" defaultRowHeight="16" x14ac:dyDescent="0.2"/>
  <cols>
    <col min="1" max="1" width="37.28515625" customWidth="1"/>
    <col min="2" max="4" width="13.28515625" customWidth="1"/>
    <col min="5" max="5" width="13.85546875" customWidth="1"/>
    <col min="6" max="6" width="12.140625" customWidth="1"/>
    <col min="7" max="7" width="13.85546875" customWidth="1"/>
    <col min="8" max="8" width="10.5703125" customWidth="1"/>
    <col min="9" max="9" width="13.42578125" customWidth="1"/>
    <col min="10" max="10" width="10.5703125" customWidth="1"/>
    <col min="11" max="11" width="12.140625" customWidth="1"/>
    <col min="12" max="12" width="10.5703125" customWidth="1"/>
    <col min="13" max="13" width="12.7109375" customWidth="1"/>
    <col min="14" max="26" width="10.5703125" customWidth="1"/>
    <col min="27" max="1025" width="8.5703125" customWidth="1"/>
  </cols>
  <sheetData>
    <row r="1" spans="1:9" ht="15.75" customHeight="1" x14ac:dyDescent="0.2">
      <c r="A1" s="194" t="s">
        <v>54</v>
      </c>
      <c r="B1" s="228"/>
      <c r="C1" s="195" t="s">
        <v>838</v>
      </c>
      <c r="G1" s="576" t="s">
        <v>781</v>
      </c>
    </row>
    <row r="2" spans="1:9" ht="15.75" customHeight="1" x14ac:dyDescent="0.2">
      <c r="B2" s="228"/>
    </row>
    <row r="3" spans="1:9" ht="15.75" customHeight="1" x14ac:dyDescent="0.2">
      <c r="A3" s="224"/>
      <c r="B3" s="228"/>
    </row>
    <row r="4" spans="1:9" ht="15.75" customHeight="1" x14ac:dyDescent="0.2">
      <c r="A4" s="577" t="s">
        <v>839</v>
      </c>
      <c r="B4" s="228"/>
    </row>
    <row r="5" spans="1:9" ht="15.75" customHeight="1" x14ac:dyDescent="0.2">
      <c r="A5" s="577"/>
      <c r="B5" s="228"/>
    </row>
    <row r="6" spans="1:9" ht="15.75" customHeight="1" x14ac:dyDescent="0.2">
      <c r="A6" s="224"/>
      <c r="B6" s="197" t="s">
        <v>783</v>
      </c>
      <c r="C6" s="265" t="s">
        <v>764</v>
      </c>
      <c r="D6" s="197" t="s">
        <v>261</v>
      </c>
      <c r="E6" s="265" t="s">
        <v>262</v>
      </c>
      <c r="F6" s="197" t="s">
        <v>263</v>
      </c>
      <c r="G6" s="265" t="s">
        <v>264</v>
      </c>
      <c r="H6" s="197" t="s">
        <v>265</v>
      </c>
      <c r="I6" s="265" t="s">
        <v>266</v>
      </c>
    </row>
    <row r="7" spans="1:9" ht="15.75" customHeight="1" x14ac:dyDescent="0.2">
      <c r="A7" s="195" t="s">
        <v>267</v>
      </c>
      <c r="B7" s="200" t="s">
        <v>840</v>
      </c>
      <c r="C7" s="503" t="s">
        <v>840</v>
      </c>
      <c r="D7" s="200" t="s">
        <v>840</v>
      </c>
      <c r="E7" s="503" t="s">
        <v>840</v>
      </c>
      <c r="F7" s="200" t="s">
        <v>840</v>
      </c>
      <c r="G7" s="503" t="s">
        <v>840</v>
      </c>
      <c r="H7" s="200" t="s">
        <v>840</v>
      </c>
      <c r="I7" s="503" t="s">
        <v>840</v>
      </c>
    </row>
    <row r="8" spans="1:9" ht="15.75" customHeight="1" x14ac:dyDescent="0.2">
      <c r="A8" s="203" t="s">
        <v>206</v>
      </c>
      <c r="B8" s="204">
        <v>0</v>
      </c>
      <c r="C8" s="248">
        <v>0</v>
      </c>
      <c r="D8" s="204">
        <v>0</v>
      </c>
      <c r="E8" s="248">
        <v>0</v>
      </c>
      <c r="F8" s="204">
        <v>0</v>
      </c>
      <c r="G8" s="248">
        <v>0</v>
      </c>
      <c r="H8" s="204">
        <v>0</v>
      </c>
      <c r="I8" s="248">
        <v>0</v>
      </c>
    </row>
    <row r="9" spans="1:9" ht="15.75" customHeight="1" x14ac:dyDescent="0.2">
      <c r="A9" s="203" t="s">
        <v>212</v>
      </c>
      <c r="B9" s="204" t="s">
        <v>774</v>
      </c>
      <c r="C9" s="248" t="s">
        <v>774</v>
      </c>
      <c r="D9" s="204">
        <v>0</v>
      </c>
      <c r="E9" s="248">
        <v>0</v>
      </c>
      <c r="F9" s="204">
        <v>1</v>
      </c>
      <c r="G9" s="248">
        <v>0</v>
      </c>
      <c r="H9" s="204">
        <v>0</v>
      </c>
      <c r="I9" s="248">
        <v>0</v>
      </c>
    </row>
    <row r="10" spans="1:9" ht="15.75" customHeight="1" x14ac:dyDescent="0.2">
      <c r="A10" s="203" t="s">
        <v>213</v>
      </c>
      <c r="B10" s="204">
        <v>0</v>
      </c>
      <c r="C10" s="248">
        <v>0</v>
      </c>
      <c r="D10" s="204">
        <v>0</v>
      </c>
      <c r="E10" s="248">
        <v>0</v>
      </c>
      <c r="F10" s="204">
        <v>0</v>
      </c>
      <c r="G10" s="248">
        <v>0</v>
      </c>
      <c r="H10" s="204">
        <v>0</v>
      </c>
      <c r="I10" s="248">
        <v>0</v>
      </c>
    </row>
    <row r="11" spans="1:9" ht="15.75" customHeight="1" x14ac:dyDescent="0.2">
      <c r="A11" s="203" t="s">
        <v>217</v>
      </c>
      <c r="B11" s="204">
        <v>0</v>
      </c>
      <c r="C11" s="248">
        <v>0</v>
      </c>
      <c r="D11" s="204">
        <v>1</v>
      </c>
      <c r="E11" s="248">
        <v>1</v>
      </c>
      <c r="F11" s="204">
        <v>1</v>
      </c>
      <c r="G11" s="248">
        <v>0</v>
      </c>
      <c r="H11" s="204">
        <v>1</v>
      </c>
      <c r="I11" s="248">
        <v>1</v>
      </c>
    </row>
    <row r="12" spans="1:9" ht="15.75" customHeight="1" x14ac:dyDescent="0.2">
      <c r="A12" s="203" t="s">
        <v>221</v>
      </c>
      <c r="B12" s="204">
        <v>0</v>
      </c>
      <c r="C12" s="248">
        <v>0</v>
      </c>
      <c r="D12" s="204">
        <v>1</v>
      </c>
      <c r="E12" s="248">
        <v>0</v>
      </c>
      <c r="F12" s="204">
        <v>0</v>
      </c>
      <c r="G12" s="248">
        <v>1</v>
      </c>
      <c r="H12" s="204">
        <v>0</v>
      </c>
      <c r="I12" s="248">
        <v>0</v>
      </c>
    </row>
    <row r="13" spans="1:9" ht="15.75" customHeight="1" x14ac:dyDescent="0.2">
      <c r="A13" s="203" t="s">
        <v>225</v>
      </c>
      <c r="B13" s="204">
        <v>0</v>
      </c>
      <c r="C13" s="248">
        <v>1</v>
      </c>
      <c r="D13" s="204">
        <v>1</v>
      </c>
      <c r="E13" s="248">
        <v>0</v>
      </c>
      <c r="F13" s="204">
        <v>0</v>
      </c>
      <c r="G13" s="248">
        <v>0</v>
      </c>
      <c r="H13" s="204">
        <v>0</v>
      </c>
      <c r="I13" s="248">
        <v>0</v>
      </c>
    </row>
    <row r="14" spans="1:9" ht="15.75" customHeight="1" x14ac:dyDescent="0.2">
      <c r="A14" s="203" t="s">
        <v>786</v>
      </c>
      <c r="B14" s="204">
        <v>0</v>
      </c>
      <c r="C14" s="248">
        <v>0</v>
      </c>
      <c r="D14" s="204">
        <v>0</v>
      </c>
      <c r="E14" s="248">
        <v>3</v>
      </c>
      <c r="F14" s="204">
        <v>2</v>
      </c>
      <c r="G14" s="248">
        <v>1</v>
      </c>
      <c r="H14" s="204">
        <v>2</v>
      </c>
      <c r="I14" s="248">
        <v>0</v>
      </c>
    </row>
    <row r="15" spans="1:9" ht="15.75" customHeight="1" x14ac:dyDescent="0.2">
      <c r="A15" s="203" t="s">
        <v>227</v>
      </c>
      <c r="B15" s="204">
        <v>0</v>
      </c>
      <c r="C15" s="248">
        <v>0</v>
      </c>
      <c r="D15" s="204">
        <v>0</v>
      </c>
      <c r="E15" s="248">
        <v>0</v>
      </c>
      <c r="F15" s="204">
        <v>0</v>
      </c>
      <c r="G15" s="248">
        <v>0</v>
      </c>
      <c r="H15" s="204">
        <v>0</v>
      </c>
      <c r="I15" s="248">
        <v>0</v>
      </c>
    </row>
    <row r="16" spans="1:9" ht="15.75" customHeight="1" x14ac:dyDescent="0.2">
      <c r="A16" s="203" t="s">
        <v>230</v>
      </c>
      <c r="B16" s="204">
        <v>0</v>
      </c>
      <c r="C16" s="248">
        <v>0</v>
      </c>
      <c r="D16" s="204">
        <v>0</v>
      </c>
      <c r="E16" s="248">
        <v>0</v>
      </c>
      <c r="F16" s="204">
        <v>0</v>
      </c>
      <c r="G16" s="248">
        <v>0</v>
      </c>
      <c r="H16" s="204">
        <v>0</v>
      </c>
      <c r="I16" s="248">
        <v>0</v>
      </c>
    </row>
    <row r="17" spans="1:9" ht="15.75" customHeight="1" x14ac:dyDescent="0.2">
      <c r="A17" s="578" t="s">
        <v>841</v>
      </c>
      <c r="B17" s="204" t="s">
        <v>774</v>
      </c>
      <c r="C17" s="248">
        <v>0</v>
      </c>
      <c r="D17" s="204">
        <v>0</v>
      </c>
      <c r="E17" s="248">
        <v>0</v>
      </c>
      <c r="F17" s="204">
        <v>0</v>
      </c>
      <c r="G17" s="248">
        <v>0</v>
      </c>
      <c r="H17" s="204">
        <v>0</v>
      </c>
      <c r="I17" s="248">
        <v>1</v>
      </c>
    </row>
    <row r="18" spans="1:9" ht="15.75" customHeight="1" x14ac:dyDescent="0.2">
      <c r="A18" s="578" t="s">
        <v>807</v>
      </c>
      <c r="B18" s="204">
        <v>0</v>
      </c>
      <c r="C18" s="248">
        <v>0</v>
      </c>
      <c r="D18" s="204">
        <v>1</v>
      </c>
      <c r="E18" s="248">
        <v>0</v>
      </c>
      <c r="F18" s="204">
        <v>2</v>
      </c>
      <c r="G18" s="248">
        <v>0</v>
      </c>
      <c r="H18" s="204">
        <v>0</v>
      </c>
      <c r="I18" s="248">
        <v>0</v>
      </c>
    </row>
    <row r="19" spans="1:9" ht="15.75" customHeight="1" x14ac:dyDescent="0.2">
      <c r="A19" s="203" t="s">
        <v>842</v>
      </c>
      <c r="B19" s="204" t="s">
        <v>774</v>
      </c>
      <c r="C19" s="248" t="s">
        <v>774</v>
      </c>
      <c r="D19" s="204">
        <v>0</v>
      </c>
      <c r="E19" s="248">
        <v>1</v>
      </c>
      <c r="F19" s="204">
        <v>0</v>
      </c>
      <c r="G19" s="248">
        <v>0</v>
      </c>
      <c r="H19" s="204">
        <v>0</v>
      </c>
      <c r="I19" s="248">
        <v>0</v>
      </c>
    </row>
    <row r="20" spans="1:9" ht="15.75" customHeight="1" x14ac:dyDescent="0.2">
      <c r="B20" s="228"/>
    </row>
    <row r="21" spans="1:9" ht="15.75" customHeight="1" x14ac:dyDescent="0.2">
      <c r="A21" s="224"/>
      <c r="B21" s="228"/>
    </row>
    <row r="22" spans="1:9" ht="15.75" customHeight="1" x14ac:dyDescent="0.2">
      <c r="A22" s="577" t="s">
        <v>843</v>
      </c>
      <c r="B22" s="228"/>
    </row>
    <row r="23" spans="1:9" ht="15.75" customHeight="1" x14ac:dyDescent="0.2">
      <c r="A23" s="577"/>
      <c r="B23" s="228"/>
    </row>
    <row r="24" spans="1:9" ht="15.75" customHeight="1" x14ac:dyDescent="0.2">
      <c r="A24" s="224"/>
      <c r="B24" s="197" t="s">
        <v>783</v>
      </c>
      <c r="C24" s="265" t="s">
        <v>764</v>
      </c>
      <c r="D24" s="197" t="s">
        <v>261</v>
      </c>
      <c r="E24" s="265" t="s">
        <v>262</v>
      </c>
      <c r="F24" s="197" t="s">
        <v>263</v>
      </c>
      <c r="G24" s="265" t="s">
        <v>264</v>
      </c>
      <c r="H24" s="197" t="s">
        <v>265</v>
      </c>
      <c r="I24" s="265" t="s">
        <v>266</v>
      </c>
    </row>
    <row r="25" spans="1:9" ht="15.75" customHeight="1" x14ac:dyDescent="0.2">
      <c r="A25" s="195" t="s">
        <v>267</v>
      </c>
      <c r="B25" s="200" t="s">
        <v>844</v>
      </c>
      <c r="C25" s="503" t="s">
        <v>844</v>
      </c>
      <c r="D25" s="200" t="s">
        <v>844</v>
      </c>
      <c r="E25" s="503" t="s">
        <v>844</v>
      </c>
      <c r="F25" s="200" t="s">
        <v>844</v>
      </c>
      <c r="G25" s="503" t="s">
        <v>844</v>
      </c>
      <c r="H25" s="200" t="s">
        <v>844</v>
      </c>
      <c r="I25" s="503" t="s">
        <v>844</v>
      </c>
    </row>
    <row r="26" spans="1:9" ht="15.75" customHeight="1" x14ac:dyDescent="0.2">
      <c r="A26" s="203" t="s">
        <v>206</v>
      </c>
      <c r="B26" s="204">
        <v>0</v>
      </c>
      <c r="C26" s="248">
        <v>0</v>
      </c>
      <c r="D26" s="204">
        <v>0</v>
      </c>
      <c r="E26" s="248">
        <v>0</v>
      </c>
      <c r="F26" s="204">
        <v>0</v>
      </c>
      <c r="G26" s="248">
        <v>0</v>
      </c>
      <c r="H26" s="204">
        <v>0</v>
      </c>
      <c r="I26" s="248">
        <v>0</v>
      </c>
    </row>
    <row r="27" spans="1:9" ht="15.75" customHeight="1" x14ac:dyDescent="0.2">
      <c r="A27" s="203" t="s">
        <v>212</v>
      </c>
      <c r="B27" s="204" t="s">
        <v>774</v>
      </c>
      <c r="C27" s="248" t="s">
        <v>774</v>
      </c>
      <c r="D27" s="204">
        <v>0</v>
      </c>
      <c r="E27" s="248">
        <v>0</v>
      </c>
      <c r="F27" s="204">
        <v>0</v>
      </c>
      <c r="G27" s="248">
        <v>0</v>
      </c>
      <c r="H27" s="204">
        <v>2</v>
      </c>
      <c r="I27" s="248">
        <v>0</v>
      </c>
    </row>
    <row r="28" spans="1:9" ht="15.75" customHeight="1" x14ac:dyDescent="0.2">
      <c r="A28" s="203" t="s">
        <v>213</v>
      </c>
      <c r="B28" s="204">
        <v>0</v>
      </c>
      <c r="C28" s="248">
        <v>0</v>
      </c>
      <c r="D28" s="204">
        <v>0</v>
      </c>
      <c r="E28" s="248">
        <v>0</v>
      </c>
      <c r="F28" s="204">
        <v>0</v>
      </c>
      <c r="G28" s="248">
        <v>0</v>
      </c>
      <c r="H28" s="204">
        <v>0</v>
      </c>
      <c r="I28" s="248">
        <v>0</v>
      </c>
    </row>
    <row r="29" spans="1:9" ht="15.75" customHeight="1" x14ac:dyDescent="0.2">
      <c r="A29" s="203" t="s">
        <v>217</v>
      </c>
      <c r="B29" s="204">
        <v>0</v>
      </c>
      <c r="C29" s="248">
        <v>0</v>
      </c>
      <c r="D29" s="204">
        <v>0</v>
      </c>
      <c r="E29" s="248">
        <v>0</v>
      </c>
      <c r="F29" s="204">
        <v>0</v>
      </c>
      <c r="G29" s="248">
        <v>0</v>
      </c>
      <c r="H29" s="204">
        <v>0</v>
      </c>
      <c r="I29" s="248">
        <v>0</v>
      </c>
    </row>
    <row r="30" spans="1:9" ht="15.75" customHeight="1" x14ac:dyDescent="0.2">
      <c r="A30" s="203" t="s">
        <v>221</v>
      </c>
      <c r="B30" s="204">
        <v>0</v>
      </c>
      <c r="C30" s="248">
        <v>0</v>
      </c>
      <c r="D30" s="204">
        <v>0</v>
      </c>
      <c r="E30" s="248">
        <v>0</v>
      </c>
      <c r="F30" s="204">
        <v>0</v>
      </c>
      <c r="G30" s="248">
        <v>0</v>
      </c>
      <c r="H30" s="204">
        <v>0</v>
      </c>
      <c r="I30" s="248">
        <v>0</v>
      </c>
    </row>
    <row r="31" spans="1:9" ht="15.75" customHeight="1" x14ac:dyDescent="0.2">
      <c r="A31" s="203" t="s">
        <v>225</v>
      </c>
      <c r="B31" s="204">
        <v>0</v>
      </c>
      <c r="C31" s="248">
        <v>0</v>
      </c>
      <c r="D31" s="204">
        <v>0</v>
      </c>
      <c r="E31" s="248">
        <v>0</v>
      </c>
      <c r="F31" s="204">
        <v>0</v>
      </c>
      <c r="G31" s="248">
        <v>0</v>
      </c>
      <c r="H31" s="204">
        <v>0</v>
      </c>
      <c r="I31" s="248">
        <v>0</v>
      </c>
    </row>
    <row r="32" spans="1:9" ht="15.75" customHeight="1" x14ac:dyDescent="0.2">
      <c r="A32" s="203" t="s">
        <v>786</v>
      </c>
      <c r="B32" s="204">
        <v>0</v>
      </c>
      <c r="C32" s="248">
        <v>0</v>
      </c>
      <c r="D32" s="204">
        <v>0</v>
      </c>
      <c r="E32" s="248">
        <v>0</v>
      </c>
      <c r="F32" s="204">
        <v>1</v>
      </c>
      <c r="G32" s="248">
        <v>0</v>
      </c>
      <c r="H32" s="204">
        <v>0</v>
      </c>
      <c r="I32" s="248">
        <v>0</v>
      </c>
    </row>
    <row r="33" spans="1:9" ht="15.75" customHeight="1" x14ac:dyDescent="0.2">
      <c r="A33" s="203" t="s">
        <v>227</v>
      </c>
      <c r="B33" s="204">
        <v>0</v>
      </c>
      <c r="C33" s="248">
        <v>0</v>
      </c>
      <c r="D33" s="204">
        <v>0</v>
      </c>
      <c r="E33" s="248">
        <v>0</v>
      </c>
      <c r="F33" s="204">
        <v>0</v>
      </c>
      <c r="G33" s="248">
        <v>0</v>
      </c>
      <c r="H33" s="204">
        <v>0</v>
      </c>
      <c r="I33" s="248">
        <v>0</v>
      </c>
    </row>
    <row r="34" spans="1:9" ht="15.75" customHeight="1" x14ac:dyDescent="0.2">
      <c r="A34" s="203" t="s">
        <v>230</v>
      </c>
      <c r="B34" s="204">
        <v>0</v>
      </c>
      <c r="C34" s="248">
        <v>0</v>
      </c>
      <c r="D34" s="204">
        <v>0</v>
      </c>
      <c r="E34" s="248">
        <v>0</v>
      </c>
      <c r="F34" s="204">
        <v>0</v>
      </c>
      <c r="G34" s="248">
        <v>0</v>
      </c>
      <c r="H34" s="204">
        <v>0</v>
      </c>
      <c r="I34" s="248">
        <v>0</v>
      </c>
    </row>
    <row r="35" spans="1:9" ht="15.75" customHeight="1" x14ac:dyDescent="0.2">
      <c r="A35" s="578" t="s">
        <v>841</v>
      </c>
      <c r="B35" s="204" t="s">
        <v>774</v>
      </c>
      <c r="C35" s="248" t="s">
        <v>774</v>
      </c>
      <c r="D35" s="204">
        <v>0</v>
      </c>
      <c r="E35" s="248">
        <v>0</v>
      </c>
      <c r="F35" s="204">
        <v>0</v>
      </c>
      <c r="G35" s="248">
        <v>0</v>
      </c>
      <c r="H35" s="204">
        <v>1</v>
      </c>
      <c r="I35" s="248">
        <v>0</v>
      </c>
    </row>
    <row r="36" spans="1:9" ht="15.75" customHeight="1" x14ac:dyDescent="0.2">
      <c r="A36" s="578" t="s">
        <v>807</v>
      </c>
      <c r="B36" s="204">
        <v>0</v>
      </c>
      <c r="C36" s="248">
        <v>0</v>
      </c>
      <c r="D36" s="204">
        <v>0</v>
      </c>
      <c r="E36" s="248">
        <v>0</v>
      </c>
      <c r="F36" s="204">
        <v>2</v>
      </c>
      <c r="G36" s="248">
        <v>0</v>
      </c>
      <c r="H36" s="204">
        <v>0</v>
      </c>
      <c r="I36" s="248">
        <v>0</v>
      </c>
    </row>
    <row r="37" spans="1:9" ht="15.75" customHeight="1" x14ac:dyDescent="0.2">
      <c r="A37" s="203" t="s">
        <v>842</v>
      </c>
      <c r="B37" s="204" t="s">
        <v>774</v>
      </c>
      <c r="C37" s="248" t="s">
        <v>774</v>
      </c>
      <c r="D37" s="204">
        <v>0</v>
      </c>
      <c r="E37" s="248">
        <v>0</v>
      </c>
      <c r="F37" s="204">
        <v>0</v>
      </c>
      <c r="G37" s="248">
        <v>0</v>
      </c>
      <c r="H37" s="204">
        <v>0</v>
      </c>
      <c r="I37" s="248">
        <v>0</v>
      </c>
    </row>
    <row r="38" spans="1:9" ht="15.75" customHeight="1" x14ac:dyDescent="0.2">
      <c r="B38" s="228"/>
    </row>
    <row r="39" spans="1:9" ht="15.75" customHeight="1" x14ac:dyDescent="0.2">
      <c r="A39" s="224"/>
      <c r="B39" s="228"/>
    </row>
    <row r="40" spans="1:9" ht="15.75" customHeight="1" x14ac:dyDescent="0.2">
      <c r="A40" s="577" t="s">
        <v>845</v>
      </c>
      <c r="B40" s="228"/>
    </row>
    <row r="41" spans="1:9" ht="15.75" customHeight="1" x14ac:dyDescent="0.2">
      <c r="A41" s="577"/>
      <c r="B41" s="228"/>
    </row>
    <row r="42" spans="1:9" ht="15.75" customHeight="1" x14ac:dyDescent="0.2">
      <c r="A42" s="224"/>
      <c r="B42" s="197" t="s">
        <v>783</v>
      </c>
      <c r="C42" s="265" t="s">
        <v>764</v>
      </c>
      <c r="D42" s="197" t="s">
        <v>261</v>
      </c>
      <c r="E42" s="265" t="s">
        <v>262</v>
      </c>
      <c r="F42" s="197" t="s">
        <v>263</v>
      </c>
      <c r="G42" s="265" t="s">
        <v>264</v>
      </c>
      <c r="H42" s="197" t="s">
        <v>265</v>
      </c>
      <c r="I42" s="265" t="s">
        <v>266</v>
      </c>
    </row>
    <row r="43" spans="1:9" ht="15.75" customHeight="1" x14ac:dyDescent="0.2">
      <c r="A43" s="195" t="s">
        <v>267</v>
      </c>
      <c r="B43" s="200" t="s">
        <v>846</v>
      </c>
      <c r="C43" s="503" t="s">
        <v>846</v>
      </c>
      <c r="D43" s="200" t="s">
        <v>846</v>
      </c>
      <c r="E43" s="503" t="s">
        <v>846</v>
      </c>
      <c r="F43" s="579" t="s">
        <v>846</v>
      </c>
      <c r="G43" s="503" t="s">
        <v>846</v>
      </c>
      <c r="H43" s="579" t="s">
        <v>846</v>
      </c>
      <c r="I43" s="503" t="s">
        <v>846</v>
      </c>
    </row>
    <row r="44" spans="1:9" ht="15.75" customHeight="1" x14ac:dyDescent="0.2">
      <c r="A44" s="203" t="s">
        <v>206</v>
      </c>
      <c r="B44" s="204">
        <v>0</v>
      </c>
      <c r="C44" s="248">
        <v>1</v>
      </c>
      <c r="D44" s="204">
        <v>0</v>
      </c>
      <c r="E44" s="248">
        <v>0</v>
      </c>
      <c r="F44" s="580">
        <v>0</v>
      </c>
      <c r="G44" s="248">
        <v>0</v>
      </c>
      <c r="H44" s="580">
        <v>0</v>
      </c>
      <c r="I44" s="248">
        <v>0</v>
      </c>
    </row>
    <row r="45" spans="1:9" ht="15.75" customHeight="1" x14ac:dyDescent="0.2">
      <c r="A45" s="203" t="s">
        <v>212</v>
      </c>
      <c r="B45" s="204" t="s">
        <v>774</v>
      </c>
      <c r="C45" s="248" t="s">
        <v>774</v>
      </c>
      <c r="D45" s="204">
        <v>0</v>
      </c>
      <c r="E45" s="248">
        <v>0</v>
      </c>
      <c r="F45" s="580">
        <v>0</v>
      </c>
      <c r="G45" s="248">
        <v>0</v>
      </c>
      <c r="H45" s="580">
        <v>0</v>
      </c>
      <c r="I45" s="248">
        <v>2</v>
      </c>
    </row>
    <row r="46" spans="1:9" ht="15.75" customHeight="1" x14ac:dyDescent="0.2">
      <c r="A46" s="203" t="s">
        <v>213</v>
      </c>
      <c r="B46" s="204">
        <v>0</v>
      </c>
      <c r="C46" s="248">
        <v>0</v>
      </c>
      <c r="D46" s="204">
        <v>0</v>
      </c>
      <c r="E46" s="248">
        <v>0</v>
      </c>
      <c r="F46" s="580">
        <v>0</v>
      </c>
      <c r="G46" s="248">
        <v>0</v>
      </c>
      <c r="H46" s="580">
        <v>0</v>
      </c>
      <c r="I46" s="248">
        <v>0</v>
      </c>
    </row>
    <row r="47" spans="1:9" ht="15.75" customHeight="1" x14ac:dyDescent="0.2">
      <c r="A47" s="203" t="s">
        <v>217</v>
      </c>
      <c r="B47" s="204">
        <v>0</v>
      </c>
      <c r="C47" s="248">
        <v>0</v>
      </c>
      <c r="D47" s="204">
        <v>0</v>
      </c>
      <c r="E47" s="248">
        <v>0</v>
      </c>
      <c r="F47" s="580">
        <v>0</v>
      </c>
      <c r="G47" s="248">
        <v>0</v>
      </c>
      <c r="H47" s="580">
        <v>0</v>
      </c>
      <c r="I47" s="248">
        <v>1</v>
      </c>
    </row>
    <row r="48" spans="1:9" ht="15.75" customHeight="1" x14ac:dyDescent="0.2">
      <c r="A48" s="203" t="s">
        <v>221</v>
      </c>
      <c r="B48" s="204">
        <v>0</v>
      </c>
      <c r="C48" s="248">
        <v>0</v>
      </c>
      <c r="D48" s="204">
        <v>0</v>
      </c>
      <c r="E48" s="248">
        <v>0</v>
      </c>
      <c r="F48" s="580">
        <v>0</v>
      </c>
      <c r="G48" s="248">
        <v>0</v>
      </c>
      <c r="H48" s="580">
        <v>0</v>
      </c>
      <c r="I48" s="248">
        <v>0</v>
      </c>
    </row>
    <row r="49" spans="1:9" ht="15.75" customHeight="1" x14ac:dyDescent="0.2">
      <c r="A49" s="203" t="s">
        <v>225</v>
      </c>
      <c r="B49" s="204">
        <v>0</v>
      </c>
      <c r="C49" s="248">
        <v>0</v>
      </c>
      <c r="D49" s="204">
        <v>0</v>
      </c>
      <c r="E49" s="248">
        <v>0</v>
      </c>
      <c r="F49" s="580">
        <v>0</v>
      </c>
      <c r="G49" s="248">
        <v>0</v>
      </c>
      <c r="H49" s="580">
        <v>0</v>
      </c>
      <c r="I49" s="248">
        <v>0</v>
      </c>
    </row>
    <row r="50" spans="1:9" ht="15.75" customHeight="1" x14ac:dyDescent="0.2">
      <c r="A50" s="203" t="s">
        <v>786</v>
      </c>
      <c r="B50" s="204">
        <v>0</v>
      </c>
      <c r="C50" s="248">
        <v>0</v>
      </c>
      <c r="D50" s="204">
        <v>0</v>
      </c>
      <c r="E50" s="248">
        <v>0</v>
      </c>
      <c r="F50" s="580">
        <v>0</v>
      </c>
      <c r="G50" s="248">
        <v>0</v>
      </c>
      <c r="H50" s="580">
        <v>0</v>
      </c>
      <c r="I50" s="248">
        <v>0</v>
      </c>
    </row>
    <row r="51" spans="1:9" ht="15.75" customHeight="1" x14ac:dyDescent="0.2">
      <c r="A51" s="203" t="s">
        <v>227</v>
      </c>
      <c r="B51" s="204">
        <v>0</v>
      </c>
      <c r="C51" s="248">
        <v>0</v>
      </c>
      <c r="D51" s="204">
        <v>0</v>
      </c>
      <c r="E51" s="248">
        <v>0</v>
      </c>
      <c r="F51" s="580">
        <v>0</v>
      </c>
      <c r="G51" s="248">
        <v>0</v>
      </c>
      <c r="H51" s="580">
        <v>0</v>
      </c>
      <c r="I51" s="248">
        <v>1</v>
      </c>
    </row>
    <row r="52" spans="1:9" ht="15.75" customHeight="1" x14ac:dyDescent="0.2">
      <c r="A52" s="203" t="s">
        <v>230</v>
      </c>
      <c r="B52" s="204">
        <v>0</v>
      </c>
      <c r="C52" s="248">
        <v>0</v>
      </c>
      <c r="D52" s="204">
        <v>1</v>
      </c>
      <c r="E52" s="248">
        <v>0</v>
      </c>
      <c r="F52" s="580">
        <v>0</v>
      </c>
      <c r="G52" s="248">
        <v>0</v>
      </c>
      <c r="H52" s="580">
        <v>0</v>
      </c>
      <c r="I52" s="248">
        <v>0</v>
      </c>
    </row>
    <row r="53" spans="1:9" ht="15.75" customHeight="1" x14ac:dyDescent="0.2">
      <c r="A53" s="578" t="s">
        <v>841</v>
      </c>
      <c r="B53" s="204" t="s">
        <v>774</v>
      </c>
      <c r="C53" s="248" t="s">
        <v>774</v>
      </c>
      <c r="D53" s="204">
        <v>0</v>
      </c>
      <c r="E53" s="248">
        <v>0</v>
      </c>
      <c r="F53" s="580">
        <v>0</v>
      </c>
      <c r="G53" s="248">
        <v>0</v>
      </c>
      <c r="H53" s="580">
        <v>0</v>
      </c>
      <c r="I53" s="248">
        <v>0</v>
      </c>
    </row>
    <row r="54" spans="1:9" ht="15.75" customHeight="1" x14ac:dyDescent="0.2">
      <c r="A54" s="578" t="s">
        <v>807</v>
      </c>
      <c r="B54" s="204">
        <v>0</v>
      </c>
      <c r="C54" s="248">
        <v>0</v>
      </c>
      <c r="D54" s="204">
        <v>0</v>
      </c>
      <c r="E54" s="248">
        <v>0</v>
      </c>
      <c r="F54" s="580">
        <v>0</v>
      </c>
      <c r="G54" s="248">
        <v>0</v>
      </c>
      <c r="H54" s="580">
        <v>0</v>
      </c>
      <c r="I54" s="248">
        <v>0</v>
      </c>
    </row>
    <row r="55" spans="1:9" ht="15.75" customHeight="1" x14ac:dyDescent="0.2">
      <c r="A55" s="203" t="s">
        <v>842</v>
      </c>
      <c r="B55" s="204" t="s">
        <v>774</v>
      </c>
      <c r="C55" s="248" t="s">
        <v>774</v>
      </c>
      <c r="D55" s="204">
        <v>0</v>
      </c>
      <c r="E55" s="248">
        <v>0</v>
      </c>
      <c r="F55" s="580">
        <v>0</v>
      </c>
      <c r="G55" s="248">
        <v>0</v>
      </c>
      <c r="H55" s="580">
        <v>0</v>
      </c>
      <c r="I55" s="248">
        <v>0</v>
      </c>
    </row>
    <row r="56" spans="1:9" ht="15.75" customHeight="1" x14ac:dyDescent="0.2">
      <c r="B56" s="228"/>
    </row>
    <row r="57" spans="1:9" ht="15.75" customHeight="1" x14ac:dyDescent="0.2">
      <c r="A57" s="224"/>
      <c r="B57" s="228"/>
    </row>
    <row r="58" spans="1:9" ht="15.75" customHeight="1" x14ac:dyDescent="0.2">
      <c r="A58" s="581" t="s">
        <v>847</v>
      </c>
      <c r="B58" s="228"/>
    </row>
    <row r="59" spans="1:9" ht="15.75" customHeight="1" x14ac:dyDescent="0.2">
      <c r="A59" s="577"/>
      <c r="B59" s="228"/>
    </row>
    <row r="60" spans="1:9" ht="15.75" customHeight="1" x14ac:dyDescent="0.2">
      <c r="B60" s="197" t="s">
        <v>783</v>
      </c>
      <c r="C60" s="265" t="s">
        <v>764</v>
      </c>
      <c r="D60" s="197" t="s">
        <v>261</v>
      </c>
      <c r="E60" s="265" t="s">
        <v>262</v>
      </c>
      <c r="F60" s="197" t="s">
        <v>263</v>
      </c>
      <c r="G60" s="265" t="s">
        <v>264</v>
      </c>
      <c r="H60" s="197" t="s">
        <v>265</v>
      </c>
      <c r="I60" s="265" t="s">
        <v>848</v>
      </c>
    </row>
    <row r="61" spans="1:9" ht="15.75" customHeight="1" x14ac:dyDescent="0.2">
      <c r="A61" s="195" t="s">
        <v>267</v>
      </c>
      <c r="B61" s="200" t="s">
        <v>849</v>
      </c>
      <c r="C61" s="503" t="s">
        <v>849</v>
      </c>
      <c r="D61" s="200" t="s">
        <v>849</v>
      </c>
      <c r="E61" s="503" t="s">
        <v>849</v>
      </c>
      <c r="F61" s="579" t="s">
        <v>846</v>
      </c>
      <c r="G61" s="503" t="s">
        <v>849</v>
      </c>
      <c r="H61" s="579" t="s">
        <v>846</v>
      </c>
      <c r="I61" s="503" t="s">
        <v>849</v>
      </c>
    </row>
    <row r="62" spans="1:9" ht="15.75" customHeight="1" x14ac:dyDescent="0.2">
      <c r="A62" s="458" t="s">
        <v>206</v>
      </c>
      <c r="B62" s="204">
        <v>0</v>
      </c>
      <c r="C62" s="248">
        <v>0</v>
      </c>
      <c r="D62" s="204">
        <v>0</v>
      </c>
      <c r="E62" s="248">
        <v>0</v>
      </c>
      <c r="F62" s="580">
        <v>0</v>
      </c>
      <c r="G62" s="248">
        <v>0</v>
      </c>
      <c r="H62" s="580">
        <v>1</v>
      </c>
      <c r="I62" s="248">
        <v>0</v>
      </c>
    </row>
    <row r="63" spans="1:9" ht="15.75" customHeight="1" x14ac:dyDescent="0.2">
      <c r="A63" s="203" t="s">
        <v>212</v>
      </c>
      <c r="B63" s="204" t="s">
        <v>774</v>
      </c>
      <c r="C63" s="248" t="s">
        <v>774</v>
      </c>
      <c r="D63" s="204">
        <v>0</v>
      </c>
      <c r="E63" s="248">
        <v>0</v>
      </c>
      <c r="F63" s="580">
        <v>0</v>
      </c>
      <c r="G63" s="248">
        <v>0</v>
      </c>
      <c r="H63" s="580">
        <v>1</v>
      </c>
      <c r="I63" s="248">
        <v>0</v>
      </c>
    </row>
    <row r="64" spans="1:9" ht="15.75" customHeight="1" x14ac:dyDescent="0.2">
      <c r="A64" s="203" t="s">
        <v>213</v>
      </c>
      <c r="B64" s="204">
        <v>0</v>
      </c>
      <c r="C64" s="248">
        <v>0</v>
      </c>
      <c r="D64" s="204">
        <v>0</v>
      </c>
      <c r="E64" s="248">
        <v>0</v>
      </c>
      <c r="F64" s="580">
        <v>0</v>
      </c>
      <c r="G64" s="248">
        <v>0</v>
      </c>
      <c r="H64" s="580">
        <v>0</v>
      </c>
      <c r="I64" s="248">
        <v>0</v>
      </c>
    </row>
    <row r="65" spans="1:18" ht="15.75" customHeight="1" x14ac:dyDescent="0.2">
      <c r="A65" s="203" t="s">
        <v>217</v>
      </c>
      <c r="B65" s="204">
        <v>0</v>
      </c>
      <c r="C65" s="248">
        <v>0</v>
      </c>
      <c r="D65" s="204">
        <v>0</v>
      </c>
      <c r="E65" s="248">
        <v>0</v>
      </c>
      <c r="F65" s="580">
        <v>0</v>
      </c>
      <c r="G65" s="248">
        <v>0</v>
      </c>
      <c r="H65" s="580">
        <v>0</v>
      </c>
      <c r="I65" s="248">
        <v>0</v>
      </c>
    </row>
    <row r="66" spans="1:18" ht="15.75" customHeight="1" x14ac:dyDescent="0.2">
      <c r="A66" s="203" t="s">
        <v>221</v>
      </c>
      <c r="B66" s="204">
        <v>0</v>
      </c>
      <c r="C66" s="248">
        <v>0</v>
      </c>
      <c r="D66" s="204">
        <v>0</v>
      </c>
      <c r="E66" s="248">
        <v>0</v>
      </c>
      <c r="F66" s="580">
        <v>0</v>
      </c>
      <c r="G66" s="248">
        <v>0</v>
      </c>
      <c r="H66" s="580">
        <v>0</v>
      </c>
      <c r="I66" s="248">
        <v>0</v>
      </c>
    </row>
    <row r="67" spans="1:18" ht="15.75" customHeight="1" x14ac:dyDescent="0.2">
      <c r="A67" s="203" t="s">
        <v>225</v>
      </c>
      <c r="B67" s="204">
        <v>0</v>
      </c>
      <c r="C67" s="248">
        <v>0</v>
      </c>
      <c r="D67" s="204">
        <v>0</v>
      </c>
      <c r="E67" s="248">
        <v>0</v>
      </c>
      <c r="F67" s="580">
        <v>0</v>
      </c>
      <c r="G67" s="248">
        <v>0</v>
      </c>
      <c r="H67" s="580">
        <v>0</v>
      </c>
      <c r="I67" s="248">
        <v>0</v>
      </c>
    </row>
    <row r="68" spans="1:18" ht="15.75" customHeight="1" x14ac:dyDescent="0.2">
      <c r="A68" s="203" t="s">
        <v>786</v>
      </c>
      <c r="B68" s="204">
        <v>0</v>
      </c>
      <c r="C68" s="248">
        <v>0</v>
      </c>
      <c r="D68" s="204">
        <v>0</v>
      </c>
      <c r="E68" s="248">
        <v>0</v>
      </c>
      <c r="F68" s="580">
        <v>0</v>
      </c>
      <c r="G68" s="248">
        <v>0</v>
      </c>
      <c r="H68" s="580">
        <v>1</v>
      </c>
      <c r="I68" s="248">
        <v>0</v>
      </c>
    </row>
    <row r="69" spans="1:18" ht="15.75" customHeight="1" x14ac:dyDescent="0.2">
      <c r="A69" s="203" t="s">
        <v>227</v>
      </c>
      <c r="B69" s="204">
        <v>0</v>
      </c>
      <c r="C69" s="248">
        <v>0</v>
      </c>
      <c r="D69" s="204">
        <v>0</v>
      </c>
      <c r="E69" s="248">
        <v>0</v>
      </c>
      <c r="F69" s="580">
        <v>0</v>
      </c>
      <c r="G69" s="248">
        <v>0</v>
      </c>
      <c r="H69" s="580">
        <v>0</v>
      </c>
      <c r="I69" s="248">
        <v>0</v>
      </c>
    </row>
    <row r="70" spans="1:18" ht="15.75" customHeight="1" x14ac:dyDescent="0.2">
      <c r="A70" s="203" t="s">
        <v>230</v>
      </c>
      <c r="B70" s="204">
        <v>0</v>
      </c>
      <c r="C70" s="248">
        <v>0</v>
      </c>
      <c r="D70" s="204">
        <v>0</v>
      </c>
      <c r="E70" s="248">
        <v>0</v>
      </c>
      <c r="F70" s="580">
        <v>0</v>
      </c>
      <c r="G70" s="248">
        <v>0</v>
      </c>
      <c r="H70" s="580">
        <v>0</v>
      </c>
      <c r="I70" s="248">
        <v>0</v>
      </c>
    </row>
    <row r="71" spans="1:18" ht="15.75" customHeight="1" x14ac:dyDescent="0.2">
      <c r="A71" s="578" t="s">
        <v>841</v>
      </c>
      <c r="B71" s="204" t="s">
        <v>774</v>
      </c>
      <c r="C71" s="248" t="s">
        <v>774</v>
      </c>
      <c r="D71" s="204">
        <v>0</v>
      </c>
      <c r="E71" s="248">
        <v>0</v>
      </c>
      <c r="F71" s="580">
        <v>0</v>
      </c>
      <c r="G71" s="248">
        <v>0</v>
      </c>
      <c r="H71" s="580">
        <v>0</v>
      </c>
      <c r="I71" s="248">
        <v>0</v>
      </c>
    </row>
    <row r="72" spans="1:18" ht="15.75" customHeight="1" x14ac:dyDescent="0.2">
      <c r="A72" s="578" t="s">
        <v>807</v>
      </c>
      <c r="B72" s="204">
        <v>0</v>
      </c>
      <c r="C72" s="248">
        <v>0</v>
      </c>
      <c r="D72" s="204">
        <v>0</v>
      </c>
      <c r="E72" s="248">
        <v>0</v>
      </c>
      <c r="F72" s="580">
        <v>0</v>
      </c>
      <c r="G72" s="248">
        <v>0</v>
      </c>
      <c r="H72" s="580">
        <v>0</v>
      </c>
      <c r="I72" s="248">
        <v>0</v>
      </c>
    </row>
    <row r="73" spans="1:18" ht="15.75" customHeight="1" x14ac:dyDescent="0.2">
      <c r="A73" s="578" t="s">
        <v>793</v>
      </c>
      <c r="B73" s="204" t="s">
        <v>774</v>
      </c>
      <c r="C73" s="248" t="s">
        <v>774</v>
      </c>
      <c r="D73" s="204">
        <v>0</v>
      </c>
      <c r="E73" s="248">
        <v>0</v>
      </c>
      <c r="F73" s="580">
        <v>0</v>
      </c>
      <c r="G73" s="248">
        <v>0</v>
      </c>
      <c r="H73" s="580">
        <v>0</v>
      </c>
      <c r="I73" s="248">
        <v>0</v>
      </c>
    </row>
    <row r="74" spans="1:18" ht="15.75" customHeight="1" x14ac:dyDescent="0.2">
      <c r="B74" s="228"/>
      <c r="I74" t="s">
        <v>850</v>
      </c>
    </row>
    <row r="75" spans="1:18" ht="15.75" customHeight="1" x14ac:dyDescent="0.2">
      <c r="A75" s="224"/>
      <c r="B75" s="228"/>
    </row>
    <row r="76" spans="1:18" ht="15.75" customHeight="1" x14ac:dyDescent="0.2">
      <c r="A76" s="577" t="s">
        <v>851</v>
      </c>
      <c r="B76" s="582"/>
      <c r="C76" s="560"/>
      <c r="D76" s="560"/>
    </row>
    <row r="77" spans="1:18" ht="15.75" customHeight="1" x14ac:dyDescent="0.2">
      <c r="A77" s="224"/>
      <c r="B77" s="228"/>
      <c r="C77" s="228"/>
      <c r="D77" s="228"/>
      <c r="E77" s="228"/>
    </row>
    <row r="78" spans="1:18" ht="15.75" customHeight="1" x14ac:dyDescent="0.2">
      <c r="B78" s="577"/>
      <c r="C78" s="809" t="s">
        <v>783</v>
      </c>
      <c r="D78" s="809"/>
      <c r="E78" s="810" t="s">
        <v>764</v>
      </c>
      <c r="F78" s="810"/>
      <c r="G78" s="809" t="s">
        <v>261</v>
      </c>
      <c r="H78" s="809"/>
      <c r="I78" s="809" t="s">
        <v>262</v>
      </c>
      <c r="J78" s="809"/>
      <c r="K78" s="809" t="s">
        <v>263</v>
      </c>
      <c r="L78" s="809"/>
      <c r="M78" s="809" t="s">
        <v>264</v>
      </c>
      <c r="N78" s="809"/>
      <c r="O78" s="809" t="s">
        <v>265</v>
      </c>
      <c r="P78" s="809"/>
      <c r="Q78" s="809" t="s">
        <v>266</v>
      </c>
      <c r="R78" s="809"/>
    </row>
    <row r="79" spans="1:18" ht="28" x14ac:dyDescent="0.2">
      <c r="B79" s="195"/>
      <c r="C79" s="583" t="s">
        <v>852</v>
      </c>
      <c r="D79" s="584" t="s">
        <v>853</v>
      </c>
      <c r="E79" s="583" t="s">
        <v>852</v>
      </c>
      <c r="F79" s="584" t="s">
        <v>853</v>
      </c>
      <c r="G79" s="583" t="s">
        <v>852</v>
      </c>
      <c r="H79" s="584" t="s">
        <v>853</v>
      </c>
      <c r="I79" s="583" t="s">
        <v>852</v>
      </c>
      <c r="J79" s="584" t="s">
        <v>853</v>
      </c>
      <c r="K79" s="583" t="s">
        <v>852</v>
      </c>
      <c r="L79" s="584" t="s">
        <v>853</v>
      </c>
      <c r="M79" s="585" t="s">
        <v>852</v>
      </c>
      <c r="N79" s="586" t="s">
        <v>853</v>
      </c>
      <c r="O79" s="585" t="s">
        <v>852</v>
      </c>
      <c r="P79" s="586" t="s">
        <v>853</v>
      </c>
      <c r="Q79" s="585" t="s">
        <v>852</v>
      </c>
      <c r="R79" s="586" t="s">
        <v>853</v>
      </c>
    </row>
    <row r="80" spans="1:18" ht="15.75" customHeight="1" x14ac:dyDescent="0.2">
      <c r="A80" s="195" t="s">
        <v>267</v>
      </c>
      <c r="B80" s="195"/>
      <c r="C80" s="587" t="s">
        <v>854</v>
      </c>
      <c r="D80" s="584"/>
      <c r="E80" s="587" t="s">
        <v>854</v>
      </c>
      <c r="F80" s="584"/>
      <c r="G80" s="587" t="s">
        <v>854</v>
      </c>
      <c r="H80" s="584"/>
      <c r="I80" s="587" t="s">
        <v>854</v>
      </c>
      <c r="J80" s="584"/>
      <c r="K80" s="587" t="s">
        <v>854</v>
      </c>
      <c r="L80" s="584"/>
      <c r="M80" s="587" t="s">
        <v>854</v>
      </c>
      <c r="N80" s="586"/>
      <c r="O80" s="587" t="s">
        <v>854</v>
      </c>
      <c r="P80" s="586"/>
      <c r="Q80" s="587" t="s">
        <v>854</v>
      </c>
      <c r="R80" s="586"/>
    </row>
    <row r="81" spans="1:18" ht="15.75" customHeight="1" x14ac:dyDescent="0.2">
      <c r="A81" s="808" t="s">
        <v>206</v>
      </c>
      <c r="B81" s="542" t="s">
        <v>855</v>
      </c>
      <c r="C81" s="233">
        <v>8</v>
      </c>
      <c r="D81" s="588">
        <v>4</v>
      </c>
      <c r="E81" s="233"/>
      <c r="F81" s="588"/>
      <c r="G81" s="233">
        <v>2</v>
      </c>
      <c r="H81" s="588">
        <v>2</v>
      </c>
      <c r="I81" s="233">
        <v>10</v>
      </c>
      <c r="J81" s="588">
        <v>6</v>
      </c>
      <c r="K81" s="233">
        <v>3</v>
      </c>
      <c r="L81" s="588">
        <v>2</v>
      </c>
      <c r="M81" s="589">
        <v>3</v>
      </c>
      <c r="N81" s="590">
        <v>2</v>
      </c>
      <c r="O81" s="589">
        <v>2</v>
      </c>
      <c r="P81" s="590">
        <v>2</v>
      </c>
      <c r="Q81" s="589">
        <v>1</v>
      </c>
      <c r="R81" s="590">
        <v>1</v>
      </c>
    </row>
    <row r="82" spans="1:18" ht="15.75" customHeight="1" x14ac:dyDescent="0.2">
      <c r="A82" s="808"/>
      <c r="B82" s="542" t="s">
        <v>856</v>
      </c>
      <c r="C82" s="233">
        <v>10</v>
      </c>
      <c r="D82" s="588">
        <v>6</v>
      </c>
      <c r="E82" s="233">
        <v>10</v>
      </c>
      <c r="F82" s="588">
        <v>2</v>
      </c>
      <c r="G82" s="233">
        <v>3</v>
      </c>
      <c r="H82" s="588">
        <v>3</v>
      </c>
      <c r="I82" s="233">
        <v>8</v>
      </c>
      <c r="J82" s="588">
        <v>6</v>
      </c>
      <c r="K82" s="233">
        <v>8</v>
      </c>
      <c r="L82" s="588">
        <v>6</v>
      </c>
      <c r="M82" s="589">
        <v>14</v>
      </c>
      <c r="N82" s="590">
        <v>6</v>
      </c>
      <c r="O82" s="589">
        <v>2</v>
      </c>
      <c r="P82" s="590">
        <v>2</v>
      </c>
      <c r="Q82" s="589">
        <v>1</v>
      </c>
      <c r="R82" s="590">
        <v>1</v>
      </c>
    </row>
    <row r="83" spans="1:18" ht="15.75" customHeight="1" x14ac:dyDescent="0.2">
      <c r="A83" s="808"/>
      <c r="B83" s="542" t="s">
        <v>857</v>
      </c>
      <c r="C83" s="233">
        <v>36</v>
      </c>
      <c r="D83" s="588">
        <v>12</v>
      </c>
      <c r="E83" s="233">
        <v>51</v>
      </c>
      <c r="F83" s="588">
        <v>16</v>
      </c>
      <c r="G83" s="233">
        <v>24</v>
      </c>
      <c r="H83" s="588">
        <v>10</v>
      </c>
      <c r="I83" s="233">
        <v>25</v>
      </c>
      <c r="J83" s="588">
        <v>12</v>
      </c>
      <c r="K83" s="233">
        <v>23</v>
      </c>
      <c r="L83" s="588">
        <v>9</v>
      </c>
      <c r="M83" s="589">
        <v>50</v>
      </c>
      <c r="N83" s="590">
        <v>14</v>
      </c>
      <c r="O83" s="589">
        <v>45</v>
      </c>
      <c r="P83" s="590">
        <v>17</v>
      </c>
      <c r="Q83" s="589">
        <v>8</v>
      </c>
      <c r="R83" s="590">
        <v>4</v>
      </c>
    </row>
    <row r="84" spans="1:18" ht="15.75" customHeight="1" x14ac:dyDescent="0.2">
      <c r="A84" s="808"/>
      <c r="B84" s="542" t="s">
        <v>858</v>
      </c>
      <c r="C84" s="591">
        <f t="shared" ref="C84:L84" si="0">SUM(C81:C83)</f>
        <v>54</v>
      </c>
      <c r="D84" s="592">
        <f t="shared" si="0"/>
        <v>22</v>
      </c>
      <c r="E84" s="591">
        <f t="shared" si="0"/>
        <v>61</v>
      </c>
      <c r="F84" s="592">
        <f t="shared" si="0"/>
        <v>18</v>
      </c>
      <c r="G84" s="591">
        <f t="shared" si="0"/>
        <v>29</v>
      </c>
      <c r="H84" s="592">
        <f t="shared" si="0"/>
        <v>15</v>
      </c>
      <c r="I84" s="591">
        <f t="shared" si="0"/>
        <v>43</v>
      </c>
      <c r="J84" s="592">
        <f t="shared" si="0"/>
        <v>24</v>
      </c>
      <c r="K84" s="591">
        <f t="shared" si="0"/>
        <v>34</v>
      </c>
      <c r="L84" s="592">
        <f t="shared" si="0"/>
        <v>17</v>
      </c>
      <c r="M84" s="593">
        <v>67</v>
      </c>
      <c r="N84" s="594">
        <v>22</v>
      </c>
      <c r="O84" s="593">
        <v>49</v>
      </c>
      <c r="P84" s="594">
        <v>21</v>
      </c>
      <c r="Q84" s="593">
        <v>10</v>
      </c>
      <c r="R84" s="594">
        <v>6</v>
      </c>
    </row>
    <row r="85" spans="1:18" ht="15.75" customHeight="1" x14ac:dyDescent="0.2">
      <c r="B85" s="228"/>
    </row>
    <row r="86" spans="1:18" ht="15.75" customHeight="1" x14ac:dyDescent="0.2">
      <c r="A86" s="808" t="s">
        <v>212</v>
      </c>
      <c r="B86" s="542" t="s">
        <v>855</v>
      </c>
      <c r="C86" s="233"/>
      <c r="D86" s="588"/>
      <c r="E86" s="233"/>
      <c r="F86" s="588"/>
      <c r="G86" s="233"/>
      <c r="H86" s="588"/>
      <c r="I86" s="233"/>
      <c r="J86" s="588"/>
      <c r="K86" s="233">
        <v>8</v>
      </c>
      <c r="L86" s="588">
        <v>3</v>
      </c>
      <c r="M86" s="589">
        <v>15</v>
      </c>
      <c r="N86" s="590">
        <v>3</v>
      </c>
      <c r="O86" s="589">
        <v>16</v>
      </c>
      <c r="P86" s="590">
        <v>4</v>
      </c>
      <c r="Q86" s="589">
        <v>2</v>
      </c>
      <c r="R86" s="590">
        <v>2</v>
      </c>
    </row>
    <row r="87" spans="1:18" ht="15.75" customHeight="1" x14ac:dyDescent="0.2">
      <c r="A87" s="808"/>
      <c r="B87" s="542" t="s">
        <v>856</v>
      </c>
      <c r="C87" s="233"/>
      <c r="D87" s="588"/>
      <c r="E87" s="233"/>
      <c r="F87" s="588"/>
      <c r="G87" s="233"/>
      <c r="H87" s="588"/>
      <c r="I87" s="233">
        <v>5</v>
      </c>
      <c r="J87" s="588">
        <v>2</v>
      </c>
      <c r="K87" s="233">
        <v>1</v>
      </c>
      <c r="L87" s="588">
        <v>1</v>
      </c>
      <c r="M87" s="589">
        <v>4</v>
      </c>
      <c r="N87" s="590">
        <v>3</v>
      </c>
      <c r="O87" s="589">
        <v>7</v>
      </c>
      <c r="P87" s="590">
        <v>3</v>
      </c>
      <c r="Q87" s="589">
        <v>3</v>
      </c>
      <c r="R87" s="590">
        <v>2</v>
      </c>
    </row>
    <row r="88" spans="1:18" ht="15.75" customHeight="1" x14ac:dyDescent="0.2">
      <c r="A88" s="808"/>
      <c r="B88" s="542" t="s">
        <v>857</v>
      </c>
      <c r="C88" s="233"/>
      <c r="D88" s="588"/>
      <c r="E88" s="233"/>
      <c r="F88" s="588"/>
      <c r="G88" s="233"/>
      <c r="H88" s="588"/>
      <c r="I88" s="233"/>
      <c r="J88" s="588"/>
      <c r="K88" s="233"/>
      <c r="L88" s="588"/>
      <c r="M88" s="589">
        <v>2</v>
      </c>
      <c r="N88" s="590">
        <v>2</v>
      </c>
      <c r="O88" s="589">
        <v>1</v>
      </c>
      <c r="P88" s="590">
        <v>0</v>
      </c>
      <c r="Q88" s="589">
        <v>1</v>
      </c>
      <c r="R88" s="590">
        <v>1</v>
      </c>
    </row>
    <row r="89" spans="1:18" ht="15.75" customHeight="1" x14ac:dyDescent="0.2">
      <c r="A89" s="808"/>
      <c r="B89" s="542" t="s">
        <v>858</v>
      </c>
      <c r="C89" s="591">
        <f t="shared" ref="C89:L89" si="1">SUM(C86:C88)</f>
        <v>0</v>
      </c>
      <c r="D89" s="592">
        <f t="shared" si="1"/>
        <v>0</v>
      </c>
      <c r="E89" s="591">
        <f t="shared" si="1"/>
        <v>0</v>
      </c>
      <c r="F89" s="592">
        <f t="shared" si="1"/>
        <v>0</v>
      </c>
      <c r="G89" s="591">
        <f t="shared" si="1"/>
        <v>0</v>
      </c>
      <c r="H89" s="592">
        <f t="shared" si="1"/>
        <v>0</v>
      </c>
      <c r="I89" s="591">
        <f t="shared" si="1"/>
        <v>5</v>
      </c>
      <c r="J89" s="592">
        <f t="shared" si="1"/>
        <v>2</v>
      </c>
      <c r="K89" s="591">
        <f t="shared" si="1"/>
        <v>9</v>
      </c>
      <c r="L89" s="592">
        <f t="shared" si="1"/>
        <v>4</v>
      </c>
      <c r="M89" s="593">
        <v>21</v>
      </c>
      <c r="N89" s="594">
        <v>8</v>
      </c>
      <c r="O89" s="593">
        <v>24</v>
      </c>
      <c r="P89" s="594">
        <v>7</v>
      </c>
      <c r="Q89" s="593">
        <v>6</v>
      </c>
      <c r="R89" s="594">
        <v>5</v>
      </c>
    </row>
    <row r="90" spans="1:18" ht="15.75" customHeight="1" x14ac:dyDescent="0.2">
      <c r="A90" s="595"/>
      <c r="B90" s="596"/>
      <c r="C90" s="597"/>
      <c r="D90" s="228"/>
      <c r="E90" s="597"/>
      <c r="F90" s="228"/>
      <c r="G90" s="597"/>
      <c r="H90" s="228"/>
      <c r="I90" s="597"/>
      <c r="J90" s="228"/>
      <c r="K90" s="597"/>
      <c r="L90" s="228"/>
      <c r="M90" s="598"/>
      <c r="N90" s="599"/>
      <c r="O90" s="598"/>
      <c r="P90" s="599"/>
      <c r="Q90" s="598"/>
      <c r="R90" s="599"/>
    </row>
    <row r="91" spans="1:18" ht="15.75" customHeight="1" x14ac:dyDescent="0.2">
      <c r="A91" s="808" t="s">
        <v>213</v>
      </c>
      <c r="B91" s="542" t="s">
        <v>855</v>
      </c>
      <c r="C91" s="233">
        <v>9</v>
      </c>
      <c r="D91" s="588">
        <v>4</v>
      </c>
      <c r="E91" s="233">
        <v>1</v>
      </c>
      <c r="F91" s="588">
        <v>1</v>
      </c>
      <c r="G91" s="233"/>
      <c r="H91" s="588"/>
      <c r="I91" s="233">
        <v>2</v>
      </c>
      <c r="J91" s="588">
        <v>2</v>
      </c>
      <c r="K91" s="233"/>
      <c r="L91" s="588"/>
      <c r="M91" s="600">
        <v>9</v>
      </c>
      <c r="N91" s="601">
        <v>2</v>
      </c>
      <c r="O91" s="600">
        <v>2</v>
      </c>
      <c r="P91" s="601">
        <v>2</v>
      </c>
      <c r="Q91" s="600">
        <v>9</v>
      </c>
      <c r="R91" s="601">
        <v>3</v>
      </c>
    </row>
    <row r="92" spans="1:18" ht="15.75" customHeight="1" x14ac:dyDescent="0.2">
      <c r="A92" s="808"/>
      <c r="B92" s="542" t="s">
        <v>856</v>
      </c>
      <c r="C92" s="233">
        <v>19</v>
      </c>
      <c r="D92" s="588">
        <v>4</v>
      </c>
      <c r="E92" s="233"/>
      <c r="F92" s="588"/>
      <c r="G92" s="233">
        <v>2</v>
      </c>
      <c r="H92" s="588">
        <v>1</v>
      </c>
      <c r="I92" s="233">
        <v>4</v>
      </c>
      <c r="J92" s="588">
        <v>2</v>
      </c>
      <c r="K92" s="233">
        <v>11</v>
      </c>
      <c r="L92" s="588">
        <v>4</v>
      </c>
      <c r="M92" s="589">
        <v>4</v>
      </c>
      <c r="N92" s="590">
        <v>3</v>
      </c>
      <c r="O92" s="589">
        <v>2</v>
      </c>
      <c r="P92" s="590">
        <v>1</v>
      </c>
      <c r="Q92" s="589">
        <v>2</v>
      </c>
      <c r="R92" s="590">
        <v>1</v>
      </c>
    </row>
    <row r="93" spans="1:18" ht="15.75" customHeight="1" x14ac:dyDescent="0.2">
      <c r="A93" s="808"/>
      <c r="B93" s="542" t="s">
        <v>857</v>
      </c>
      <c r="C93" s="233">
        <v>19</v>
      </c>
      <c r="D93" s="588">
        <v>8</v>
      </c>
      <c r="E93" s="233">
        <v>11</v>
      </c>
      <c r="F93" s="588">
        <v>8</v>
      </c>
      <c r="G93" s="233">
        <v>5</v>
      </c>
      <c r="H93" s="588">
        <v>4</v>
      </c>
      <c r="I93" s="233">
        <v>5</v>
      </c>
      <c r="J93" s="588">
        <v>3</v>
      </c>
      <c r="K93" s="233">
        <v>7</v>
      </c>
      <c r="L93" s="588">
        <v>5</v>
      </c>
      <c r="M93" s="589">
        <v>10</v>
      </c>
      <c r="N93" s="590">
        <v>7</v>
      </c>
      <c r="O93" s="589">
        <v>2</v>
      </c>
      <c r="P93" s="590">
        <v>2</v>
      </c>
      <c r="Q93" s="589">
        <v>2</v>
      </c>
      <c r="R93" s="590">
        <v>2</v>
      </c>
    </row>
    <row r="94" spans="1:18" ht="15.75" customHeight="1" x14ac:dyDescent="0.2">
      <c r="A94" s="808"/>
      <c r="B94" s="542" t="s">
        <v>858</v>
      </c>
      <c r="C94" s="591">
        <f t="shared" ref="C94:L94" si="2">SUM(C91:C93)</f>
        <v>47</v>
      </c>
      <c r="D94" s="592">
        <f t="shared" si="2"/>
        <v>16</v>
      </c>
      <c r="E94" s="591">
        <f t="shared" si="2"/>
        <v>12</v>
      </c>
      <c r="F94" s="592">
        <f t="shared" si="2"/>
        <v>9</v>
      </c>
      <c r="G94" s="591">
        <f t="shared" si="2"/>
        <v>7</v>
      </c>
      <c r="H94" s="592">
        <f t="shared" si="2"/>
        <v>5</v>
      </c>
      <c r="I94" s="591">
        <f t="shared" si="2"/>
        <v>11</v>
      </c>
      <c r="J94" s="592">
        <f t="shared" si="2"/>
        <v>7</v>
      </c>
      <c r="K94" s="591">
        <f t="shared" si="2"/>
        <v>18</v>
      </c>
      <c r="L94" s="592">
        <f t="shared" si="2"/>
        <v>9</v>
      </c>
      <c r="M94" s="593">
        <v>23</v>
      </c>
      <c r="N94" s="594">
        <v>12</v>
      </c>
      <c r="O94" s="593">
        <v>6</v>
      </c>
      <c r="P94" s="594">
        <v>5</v>
      </c>
      <c r="Q94" s="593">
        <v>13</v>
      </c>
      <c r="R94" s="594">
        <v>6</v>
      </c>
    </row>
    <row r="95" spans="1:18" ht="15.75" customHeight="1" x14ac:dyDescent="0.2">
      <c r="B95" s="228"/>
    </row>
    <row r="96" spans="1:18" ht="15.75" customHeight="1" x14ac:dyDescent="0.2">
      <c r="A96" s="808" t="s">
        <v>217</v>
      </c>
      <c r="B96" s="542" t="s">
        <v>855</v>
      </c>
      <c r="C96" s="233"/>
      <c r="D96" s="588"/>
      <c r="E96" s="233"/>
      <c r="F96" s="588"/>
      <c r="G96" s="233"/>
      <c r="H96" s="588"/>
      <c r="I96" s="233">
        <v>3</v>
      </c>
      <c r="J96" s="588">
        <v>1</v>
      </c>
      <c r="K96" s="233"/>
      <c r="L96" s="588"/>
      <c r="M96" s="589">
        <v>2</v>
      </c>
      <c r="N96" s="590">
        <v>2</v>
      </c>
      <c r="O96" s="589">
        <v>2</v>
      </c>
      <c r="P96" s="590">
        <v>2</v>
      </c>
      <c r="Q96" s="589">
        <v>1</v>
      </c>
      <c r="R96" s="590">
        <v>1</v>
      </c>
    </row>
    <row r="97" spans="1:18" ht="15.75" customHeight="1" x14ac:dyDescent="0.2">
      <c r="A97" s="808"/>
      <c r="B97" s="542" t="s">
        <v>856</v>
      </c>
      <c r="C97" s="233"/>
      <c r="D97" s="588"/>
      <c r="E97" s="233">
        <v>5</v>
      </c>
      <c r="F97" s="588">
        <v>1</v>
      </c>
      <c r="G97" s="233">
        <v>1</v>
      </c>
      <c r="H97" s="588">
        <v>1</v>
      </c>
      <c r="I97" s="233"/>
      <c r="J97" s="588"/>
      <c r="K97" s="233"/>
      <c r="L97" s="588"/>
      <c r="M97" s="589">
        <v>1</v>
      </c>
      <c r="N97" s="590">
        <v>1</v>
      </c>
      <c r="O97" s="589">
        <v>0</v>
      </c>
      <c r="P97" s="590">
        <v>0</v>
      </c>
      <c r="Q97" s="589">
        <v>0</v>
      </c>
      <c r="R97" s="590">
        <v>0</v>
      </c>
    </row>
    <row r="98" spans="1:18" ht="15.75" customHeight="1" x14ac:dyDescent="0.2">
      <c r="A98" s="808"/>
      <c r="B98" s="542" t="s">
        <v>857</v>
      </c>
      <c r="C98" s="233"/>
      <c r="D98" s="588"/>
      <c r="E98" s="233">
        <v>1</v>
      </c>
      <c r="F98" s="588">
        <v>1</v>
      </c>
      <c r="G98" s="233">
        <v>6</v>
      </c>
      <c r="H98" s="588">
        <v>1</v>
      </c>
      <c r="I98" s="233">
        <v>1</v>
      </c>
      <c r="J98" s="588">
        <v>1</v>
      </c>
      <c r="K98" s="233">
        <v>3</v>
      </c>
      <c r="L98" s="588">
        <v>2</v>
      </c>
      <c r="M98" s="589"/>
      <c r="N98" s="590"/>
      <c r="O98" s="589">
        <v>2</v>
      </c>
      <c r="P98" s="590">
        <v>2</v>
      </c>
      <c r="Q98" s="589">
        <v>2</v>
      </c>
      <c r="R98" s="590">
        <v>1</v>
      </c>
    </row>
    <row r="99" spans="1:18" ht="15.75" customHeight="1" x14ac:dyDescent="0.2">
      <c r="A99" s="808"/>
      <c r="B99" s="542" t="s">
        <v>858</v>
      </c>
      <c r="C99" s="591">
        <f t="shared" ref="C99:L99" si="3">SUM(C96:C98)</f>
        <v>0</v>
      </c>
      <c r="D99" s="592">
        <f t="shared" si="3"/>
        <v>0</v>
      </c>
      <c r="E99" s="591">
        <f t="shared" si="3"/>
        <v>6</v>
      </c>
      <c r="F99" s="592">
        <f t="shared" si="3"/>
        <v>2</v>
      </c>
      <c r="G99" s="591">
        <f t="shared" si="3"/>
        <v>7</v>
      </c>
      <c r="H99" s="592">
        <f t="shared" si="3"/>
        <v>2</v>
      </c>
      <c r="I99" s="591">
        <f t="shared" si="3"/>
        <v>4</v>
      </c>
      <c r="J99" s="592">
        <f t="shared" si="3"/>
        <v>2</v>
      </c>
      <c r="K99" s="591">
        <f t="shared" si="3"/>
        <v>3</v>
      </c>
      <c r="L99" s="592">
        <f t="shared" si="3"/>
        <v>2</v>
      </c>
      <c r="M99" s="593">
        <v>3</v>
      </c>
      <c r="N99" s="594">
        <v>3</v>
      </c>
      <c r="O99" s="593">
        <v>4</v>
      </c>
      <c r="P99" s="594">
        <v>4</v>
      </c>
      <c r="Q99" s="593">
        <v>3</v>
      </c>
      <c r="R99" s="594">
        <v>2</v>
      </c>
    </row>
    <row r="100" spans="1:18" ht="15.75" customHeight="1" x14ac:dyDescent="0.2">
      <c r="B100" s="228"/>
    </row>
    <row r="101" spans="1:18" ht="15.75" customHeight="1" x14ac:dyDescent="0.2">
      <c r="A101" s="808" t="s">
        <v>221</v>
      </c>
      <c r="B101" s="542" t="s">
        <v>855</v>
      </c>
      <c r="C101" s="233"/>
      <c r="D101" s="588"/>
      <c r="E101" s="233"/>
      <c r="F101" s="588"/>
      <c r="G101" s="233"/>
      <c r="H101" s="588"/>
      <c r="I101" s="233"/>
      <c r="J101" s="588"/>
      <c r="K101" s="233">
        <v>1</v>
      </c>
      <c r="L101" s="588">
        <v>1</v>
      </c>
      <c r="M101" s="589"/>
      <c r="N101" s="590"/>
      <c r="O101" s="589">
        <v>1</v>
      </c>
      <c r="P101" s="590">
        <v>0</v>
      </c>
      <c r="Q101" s="589">
        <v>0</v>
      </c>
      <c r="R101" s="590">
        <v>0</v>
      </c>
    </row>
    <row r="102" spans="1:18" ht="15.75" customHeight="1" x14ac:dyDescent="0.2">
      <c r="A102" s="808"/>
      <c r="B102" s="542" t="s">
        <v>856</v>
      </c>
      <c r="C102" s="233"/>
      <c r="D102" s="588"/>
      <c r="E102" s="233"/>
      <c r="F102" s="588"/>
      <c r="G102" s="233"/>
      <c r="H102" s="588"/>
      <c r="I102" s="233"/>
      <c r="J102" s="588"/>
      <c r="K102" s="233">
        <v>2</v>
      </c>
      <c r="L102" s="588">
        <v>1</v>
      </c>
      <c r="M102" s="589">
        <v>2</v>
      </c>
      <c r="N102" s="590">
        <v>1</v>
      </c>
      <c r="O102" s="589">
        <v>0</v>
      </c>
      <c r="P102" s="590">
        <v>0</v>
      </c>
      <c r="Q102" s="589">
        <v>0</v>
      </c>
      <c r="R102" s="590">
        <v>0</v>
      </c>
    </row>
    <row r="103" spans="1:18" ht="15.75" customHeight="1" x14ac:dyDescent="0.2">
      <c r="A103" s="808"/>
      <c r="B103" s="542" t="s">
        <v>857</v>
      </c>
      <c r="C103" s="233"/>
      <c r="D103" s="588"/>
      <c r="E103" s="233"/>
      <c r="F103" s="588"/>
      <c r="G103" s="233">
        <v>1</v>
      </c>
      <c r="H103" s="588">
        <v>1</v>
      </c>
      <c r="I103" s="233">
        <v>2</v>
      </c>
      <c r="J103" s="588">
        <v>2</v>
      </c>
      <c r="K103" s="233">
        <v>2</v>
      </c>
      <c r="L103" s="588">
        <v>1</v>
      </c>
      <c r="M103" s="589"/>
      <c r="N103" s="590"/>
      <c r="O103" s="589">
        <v>1</v>
      </c>
      <c r="P103" s="590">
        <v>1</v>
      </c>
      <c r="Q103" s="589">
        <v>0</v>
      </c>
      <c r="R103" s="590">
        <v>0</v>
      </c>
    </row>
    <row r="104" spans="1:18" ht="15.75" customHeight="1" x14ac:dyDescent="0.2">
      <c r="A104" s="808"/>
      <c r="B104" s="542" t="s">
        <v>858</v>
      </c>
      <c r="C104" s="591">
        <f t="shared" ref="C104:L104" si="4">SUM(C101:C103)</f>
        <v>0</v>
      </c>
      <c r="D104" s="592">
        <f t="shared" si="4"/>
        <v>0</v>
      </c>
      <c r="E104" s="591">
        <f t="shared" si="4"/>
        <v>0</v>
      </c>
      <c r="F104" s="592">
        <f t="shared" si="4"/>
        <v>0</v>
      </c>
      <c r="G104" s="591">
        <f t="shared" si="4"/>
        <v>1</v>
      </c>
      <c r="H104" s="592">
        <f t="shared" si="4"/>
        <v>1</v>
      </c>
      <c r="I104" s="591">
        <f t="shared" si="4"/>
        <v>2</v>
      </c>
      <c r="J104" s="592">
        <f t="shared" si="4"/>
        <v>2</v>
      </c>
      <c r="K104" s="591">
        <f t="shared" si="4"/>
        <v>5</v>
      </c>
      <c r="L104" s="592">
        <f t="shared" si="4"/>
        <v>3</v>
      </c>
      <c r="M104" s="593">
        <v>2</v>
      </c>
      <c r="N104" s="594">
        <v>1</v>
      </c>
      <c r="O104" s="593">
        <v>2</v>
      </c>
      <c r="P104" s="594">
        <v>1</v>
      </c>
      <c r="Q104" s="593">
        <v>0</v>
      </c>
      <c r="R104" s="594">
        <v>0</v>
      </c>
    </row>
    <row r="105" spans="1:18" ht="15.75" customHeight="1" x14ac:dyDescent="0.2">
      <c r="B105" s="228"/>
    </row>
    <row r="106" spans="1:18" ht="15.75" customHeight="1" x14ac:dyDescent="0.2">
      <c r="A106" s="808" t="s">
        <v>225</v>
      </c>
      <c r="B106" s="542" t="s">
        <v>855</v>
      </c>
      <c r="C106" s="233">
        <v>3</v>
      </c>
      <c r="D106" s="588">
        <v>3</v>
      </c>
      <c r="E106" s="233"/>
      <c r="F106" s="588"/>
      <c r="G106" s="233">
        <v>4</v>
      </c>
      <c r="H106" s="588">
        <v>3</v>
      </c>
      <c r="I106" s="233">
        <v>10</v>
      </c>
      <c r="J106" s="588">
        <v>2</v>
      </c>
      <c r="K106" s="233">
        <v>18</v>
      </c>
      <c r="L106" s="588">
        <v>4</v>
      </c>
      <c r="M106" s="589">
        <v>5</v>
      </c>
      <c r="N106" s="590">
        <v>2</v>
      </c>
      <c r="O106" s="589">
        <v>1</v>
      </c>
      <c r="P106" s="590">
        <v>1</v>
      </c>
      <c r="Q106" s="589">
        <v>1</v>
      </c>
      <c r="R106" s="590">
        <v>1</v>
      </c>
    </row>
    <row r="107" spans="1:18" ht="15.75" customHeight="1" x14ac:dyDescent="0.2">
      <c r="A107" s="808"/>
      <c r="B107" s="542" t="s">
        <v>856</v>
      </c>
      <c r="C107" s="233"/>
      <c r="D107" s="588"/>
      <c r="E107" s="233">
        <v>5</v>
      </c>
      <c r="F107" s="588">
        <v>3</v>
      </c>
      <c r="G107" s="233">
        <v>3</v>
      </c>
      <c r="H107" s="588">
        <v>2</v>
      </c>
      <c r="I107" s="233">
        <v>5</v>
      </c>
      <c r="J107" s="588">
        <v>1</v>
      </c>
      <c r="K107" s="233">
        <v>9</v>
      </c>
      <c r="L107" s="588">
        <v>3</v>
      </c>
      <c r="M107" s="589">
        <v>3</v>
      </c>
      <c r="N107" s="590">
        <v>3</v>
      </c>
      <c r="O107" s="589">
        <v>9</v>
      </c>
      <c r="P107" s="590">
        <v>5</v>
      </c>
      <c r="Q107" s="589">
        <v>4</v>
      </c>
      <c r="R107" s="590">
        <v>3</v>
      </c>
    </row>
    <row r="108" spans="1:18" ht="15.75" customHeight="1" x14ac:dyDescent="0.2">
      <c r="A108" s="808"/>
      <c r="B108" s="542" t="s">
        <v>857</v>
      </c>
      <c r="C108" s="233">
        <v>6</v>
      </c>
      <c r="D108" s="588">
        <v>4</v>
      </c>
      <c r="E108" s="233">
        <v>3</v>
      </c>
      <c r="F108" s="588">
        <v>2</v>
      </c>
      <c r="G108" s="233">
        <v>6</v>
      </c>
      <c r="H108" s="588">
        <v>5</v>
      </c>
      <c r="I108" s="233">
        <v>4</v>
      </c>
      <c r="J108" s="588">
        <v>3</v>
      </c>
      <c r="K108" s="233">
        <v>11</v>
      </c>
      <c r="L108" s="588">
        <v>7</v>
      </c>
      <c r="M108" s="589">
        <v>7</v>
      </c>
      <c r="N108" s="590">
        <v>6</v>
      </c>
      <c r="O108" s="589">
        <v>7</v>
      </c>
      <c r="P108" s="590">
        <v>5</v>
      </c>
      <c r="Q108" s="589">
        <v>9</v>
      </c>
      <c r="R108" s="590">
        <v>6</v>
      </c>
    </row>
    <row r="109" spans="1:18" ht="15.75" customHeight="1" x14ac:dyDescent="0.2">
      <c r="A109" s="808"/>
      <c r="B109" s="542" t="s">
        <v>858</v>
      </c>
      <c r="C109" s="591">
        <f t="shared" ref="C109:L109" si="5">SUM(C106:C108)</f>
        <v>9</v>
      </c>
      <c r="D109" s="592">
        <f t="shared" si="5"/>
        <v>7</v>
      </c>
      <c r="E109" s="591">
        <f t="shared" si="5"/>
        <v>8</v>
      </c>
      <c r="F109" s="592">
        <f t="shared" si="5"/>
        <v>5</v>
      </c>
      <c r="G109" s="591">
        <f t="shared" si="5"/>
        <v>13</v>
      </c>
      <c r="H109" s="592">
        <f t="shared" si="5"/>
        <v>10</v>
      </c>
      <c r="I109" s="591">
        <f t="shared" si="5"/>
        <v>19</v>
      </c>
      <c r="J109" s="592">
        <f t="shared" si="5"/>
        <v>6</v>
      </c>
      <c r="K109" s="591">
        <f t="shared" si="5"/>
        <v>38</v>
      </c>
      <c r="L109" s="592">
        <f t="shared" si="5"/>
        <v>14</v>
      </c>
      <c r="M109" s="593">
        <v>15</v>
      </c>
      <c r="N109" s="594">
        <v>11</v>
      </c>
      <c r="O109" s="593">
        <v>17</v>
      </c>
      <c r="P109" s="594">
        <v>11</v>
      </c>
      <c r="Q109" s="593">
        <v>14</v>
      </c>
      <c r="R109" s="594">
        <v>10</v>
      </c>
    </row>
    <row r="110" spans="1:18" ht="15.75" customHeight="1" x14ac:dyDescent="0.2">
      <c r="B110" s="228"/>
    </row>
    <row r="111" spans="1:18" ht="15.75" customHeight="1" x14ac:dyDescent="0.2">
      <c r="A111" s="808" t="s">
        <v>226</v>
      </c>
      <c r="B111" s="542" t="s">
        <v>855</v>
      </c>
      <c r="C111" s="233">
        <v>1</v>
      </c>
      <c r="D111" s="588">
        <v>1</v>
      </c>
      <c r="E111" s="233"/>
      <c r="F111" s="588"/>
      <c r="G111" s="233">
        <v>5</v>
      </c>
      <c r="H111" s="588">
        <v>1</v>
      </c>
      <c r="I111" s="233">
        <v>1</v>
      </c>
      <c r="J111" s="588">
        <v>1</v>
      </c>
      <c r="K111" s="233">
        <v>3</v>
      </c>
      <c r="L111" s="588">
        <v>2</v>
      </c>
      <c r="M111" s="589"/>
      <c r="N111" s="590"/>
      <c r="O111" s="589">
        <v>6</v>
      </c>
      <c r="P111" s="590">
        <v>3</v>
      </c>
      <c r="Q111" s="589">
        <v>2</v>
      </c>
      <c r="R111" s="590">
        <v>1</v>
      </c>
    </row>
    <row r="112" spans="1:18" ht="15.75" customHeight="1" x14ac:dyDescent="0.2">
      <c r="A112" s="808"/>
      <c r="B112" s="542" t="s">
        <v>856</v>
      </c>
      <c r="C112" s="233">
        <v>1</v>
      </c>
      <c r="D112" s="588">
        <v>1</v>
      </c>
      <c r="E112" s="233">
        <v>5</v>
      </c>
      <c r="F112" s="588">
        <v>1</v>
      </c>
      <c r="G112" s="233">
        <v>1</v>
      </c>
      <c r="H112" s="588">
        <v>1</v>
      </c>
      <c r="I112" s="233">
        <v>1</v>
      </c>
      <c r="J112" s="588">
        <v>1</v>
      </c>
      <c r="K112" s="233"/>
      <c r="L112" s="588"/>
      <c r="M112" s="589">
        <v>2</v>
      </c>
      <c r="N112" s="590">
        <v>2</v>
      </c>
      <c r="O112" s="589">
        <v>5</v>
      </c>
      <c r="P112" s="590">
        <v>1</v>
      </c>
      <c r="Q112" s="589">
        <v>0</v>
      </c>
      <c r="R112" s="590">
        <v>0</v>
      </c>
    </row>
    <row r="113" spans="1:18" ht="15.75" customHeight="1" x14ac:dyDescent="0.2">
      <c r="A113" s="808"/>
      <c r="B113" s="542" t="s">
        <v>857</v>
      </c>
      <c r="C113" s="233">
        <v>9</v>
      </c>
      <c r="D113" s="588">
        <v>7</v>
      </c>
      <c r="E113" s="233">
        <v>5</v>
      </c>
      <c r="F113" s="588">
        <v>4</v>
      </c>
      <c r="G113" s="233">
        <v>5</v>
      </c>
      <c r="H113" s="588">
        <v>5</v>
      </c>
      <c r="I113" s="233">
        <v>8</v>
      </c>
      <c r="J113" s="588">
        <v>4</v>
      </c>
      <c r="K113" s="233"/>
      <c r="L113" s="588"/>
      <c r="M113" s="589">
        <v>2</v>
      </c>
      <c r="N113" s="590">
        <v>2</v>
      </c>
      <c r="O113" s="589">
        <v>8</v>
      </c>
      <c r="P113" s="590">
        <v>4</v>
      </c>
      <c r="Q113" s="589">
        <v>5</v>
      </c>
      <c r="R113" s="590">
        <v>4</v>
      </c>
    </row>
    <row r="114" spans="1:18" ht="15.75" customHeight="1" x14ac:dyDescent="0.2">
      <c r="A114" s="808"/>
      <c r="B114" s="542" t="s">
        <v>858</v>
      </c>
      <c r="C114" s="591">
        <f t="shared" ref="C114:L114" si="6">SUM(C111:C113)</f>
        <v>11</v>
      </c>
      <c r="D114" s="592">
        <f t="shared" si="6"/>
        <v>9</v>
      </c>
      <c r="E114" s="591">
        <f t="shared" si="6"/>
        <v>10</v>
      </c>
      <c r="F114" s="592">
        <f t="shared" si="6"/>
        <v>5</v>
      </c>
      <c r="G114" s="591">
        <f t="shared" si="6"/>
        <v>11</v>
      </c>
      <c r="H114" s="592">
        <f t="shared" si="6"/>
        <v>7</v>
      </c>
      <c r="I114" s="591">
        <f t="shared" si="6"/>
        <v>10</v>
      </c>
      <c r="J114" s="592">
        <f t="shared" si="6"/>
        <v>6</v>
      </c>
      <c r="K114" s="591">
        <f t="shared" si="6"/>
        <v>3</v>
      </c>
      <c r="L114" s="592">
        <f t="shared" si="6"/>
        <v>2</v>
      </c>
      <c r="M114" s="593">
        <v>4</v>
      </c>
      <c r="N114" s="594">
        <v>4</v>
      </c>
      <c r="O114" s="593">
        <v>19</v>
      </c>
      <c r="P114" s="594">
        <v>8</v>
      </c>
      <c r="Q114" s="593">
        <v>7</v>
      </c>
      <c r="R114" s="594">
        <v>5</v>
      </c>
    </row>
    <row r="115" spans="1:18" ht="15.75" customHeight="1" x14ac:dyDescent="0.2">
      <c r="B115" s="228"/>
    </row>
    <row r="116" spans="1:18" ht="15.75" customHeight="1" x14ac:dyDescent="0.2">
      <c r="A116" s="808" t="s">
        <v>227</v>
      </c>
      <c r="B116" s="542" t="s">
        <v>855</v>
      </c>
      <c r="C116" s="233">
        <v>3</v>
      </c>
      <c r="D116" s="588">
        <v>2</v>
      </c>
      <c r="E116" s="233">
        <v>4</v>
      </c>
      <c r="F116" s="588">
        <v>3</v>
      </c>
      <c r="G116" s="233">
        <v>16</v>
      </c>
      <c r="H116" s="588">
        <v>4</v>
      </c>
      <c r="I116" s="233">
        <v>2</v>
      </c>
      <c r="J116" s="588">
        <v>2</v>
      </c>
      <c r="K116" s="233">
        <v>6</v>
      </c>
      <c r="L116" s="588">
        <v>2</v>
      </c>
      <c r="M116" s="589">
        <v>3</v>
      </c>
      <c r="N116" s="590">
        <v>2</v>
      </c>
      <c r="O116" s="589">
        <v>10</v>
      </c>
      <c r="P116" s="590">
        <v>3</v>
      </c>
      <c r="Q116" s="589">
        <v>9</v>
      </c>
      <c r="R116" s="590">
        <v>2</v>
      </c>
    </row>
    <row r="117" spans="1:18" ht="15.75" customHeight="1" x14ac:dyDescent="0.2">
      <c r="A117" s="808"/>
      <c r="B117" s="542" t="s">
        <v>856</v>
      </c>
      <c r="C117" s="233">
        <v>7</v>
      </c>
      <c r="D117" s="588">
        <v>2</v>
      </c>
      <c r="E117" s="233">
        <v>15</v>
      </c>
      <c r="F117" s="588">
        <v>2</v>
      </c>
      <c r="G117" s="233">
        <v>2</v>
      </c>
      <c r="H117" s="588">
        <v>2</v>
      </c>
      <c r="I117" s="233">
        <v>16</v>
      </c>
      <c r="J117" s="588">
        <v>4</v>
      </c>
      <c r="K117" s="233">
        <v>20</v>
      </c>
      <c r="L117" s="588">
        <v>6</v>
      </c>
      <c r="M117" s="589">
        <v>9</v>
      </c>
      <c r="N117" s="590">
        <v>5</v>
      </c>
      <c r="O117" s="589">
        <v>11</v>
      </c>
      <c r="P117" s="590">
        <v>8</v>
      </c>
      <c r="Q117" s="589">
        <v>0</v>
      </c>
      <c r="R117" s="590">
        <v>0</v>
      </c>
    </row>
    <row r="118" spans="1:18" ht="15.75" customHeight="1" x14ac:dyDescent="0.2">
      <c r="A118" s="808"/>
      <c r="B118" s="542" t="s">
        <v>857</v>
      </c>
      <c r="C118" s="233">
        <v>3</v>
      </c>
      <c r="D118" s="588">
        <v>2</v>
      </c>
      <c r="E118" s="233">
        <v>19</v>
      </c>
      <c r="F118" s="588">
        <v>11</v>
      </c>
      <c r="G118" s="233">
        <v>8</v>
      </c>
      <c r="H118" s="588">
        <v>5</v>
      </c>
      <c r="I118" s="233">
        <v>8</v>
      </c>
      <c r="J118" s="588">
        <v>5</v>
      </c>
      <c r="K118" s="233">
        <v>9</v>
      </c>
      <c r="L118" s="588">
        <v>4</v>
      </c>
      <c r="M118" s="589">
        <v>10</v>
      </c>
      <c r="N118" s="590">
        <v>9</v>
      </c>
      <c r="O118" s="589">
        <v>11</v>
      </c>
      <c r="P118" s="590">
        <v>6</v>
      </c>
      <c r="Q118" s="589">
        <v>10</v>
      </c>
      <c r="R118" s="590">
        <v>5</v>
      </c>
    </row>
    <row r="119" spans="1:18" ht="15.75" customHeight="1" x14ac:dyDescent="0.2">
      <c r="A119" s="808"/>
      <c r="B119" s="542" t="s">
        <v>858</v>
      </c>
      <c r="C119" s="591">
        <f t="shared" ref="C119:L119" si="7">SUM(C116:C118)</f>
        <v>13</v>
      </c>
      <c r="D119" s="592">
        <f t="shared" si="7"/>
        <v>6</v>
      </c>
      <c r="E119" s="591">
        <f t="shared" si="7"/>
        <v>38</v>
      </c>
      <c r="F119" s="592">
        <f t="shared" si="7"/>
        <v>16</v>
      </c>
      <c r="G119" s="591">
        <f t="shared" si="7"/>
        <v>26</v>
      </c>
      <c r="H119" s="592">
        <f t="shared" si="7"/>
        <v>11</v>
      </c>
      <c r="I119" s="591">
        <f t="shared" si="7"/>
        <v>26</v>
      </c>
      <c r="J119" s="592">
        <f t="shared" si="7"/>
        <v>11</v>
      </c>
      <c r="K119" s="591">
        <f t="shared" si="7"/>
        <v>35</v>
      </c>
      <c r="L119" s="592">
        <f t="shared" si="7"/>
        <v>12</v>
      </c>
      <c r="M119" s="593">
        <v>22</v>
      </c>
      <c r="N119" s="594">
        <v>16</v>
      </c>
      <c r="O119" s="593">
        <v>32</v>
      </c>
      <c r="P119" s="594">
        <v>17</v>
      </c>
      <c r="Q119" s="593">
        <v>19</v>
      </c>
      <c r="R119" s="594">
        <v>5</v>
      </c>
    </row>
    <row r="120" spans="1:18" ht="15.75" customHeight="1" x14ac:dyDescent="0.2">
      <c r="B120" s="228"/>
    </row>
    <row r="121" spans="1:18" ht="15.75" customHeight="1" x14ac:dyDescent="0.2">
      <c r="A121" s="808" t="s">
        <v>230</v>
      </c>
      <c r="B121" s="542" t="s">
        <v>855</v>
      </c>
      <c r="C121" s="233"/>
      <c r="D121" s="588"/>
      <c r="E121" s="233"/>
      <c r="F121" s="588"/>
      <c r="G121" s="233">
        <v>2</v>
      </c>
      <c r="H121" s="588">
        <v>1</v>
      </c>
      <c r="I121" s="233">
        <v>4</v>
      </c>
      <c r="J121" s="588">
        <v>2</v>
      </c>
      <c r="K121" s="233">
        <v>1</v>
      </c>
      <c r="L121" s="588">
        <v>1</v>
      </c>
      <c r="M121" s="589">
        <v>6</v>
      </c>
      <c r="N121" s="590">
        <v>2</v>
      </c>
      <c r="O121" s="589">
        <v>14</v>
      </c>
      <c r="P121" s="590">
        <v>1</v>
      </c>
      <c r="Q121" s="589">
        <v>2</v>
      </c>
      <c r="R121" s="590">
        <v>1</v>
      </c>
    </row>
    <row r="122" spans="1:18" ht="15.75" customHeight="1" x14ac:dyDescent="0.2">
      <c r="A122" s="808"/>
      <c r="B122" s="542" t="s">
        <v>856</v>
      </c>
      <c r="C122" s="233">
        <v>3</v>
      </c>
      <c r="D122" s="588">
        <v>3</v>
      </c>
      <c r="E122" s="233">
        <v>5</v>
      </c>
      <c r="F122" s="588">
        <v>2</v>
      </c>
      <c r="G122" s="233">
        <v>1</v>
      </c>
      <c r="H122" s="588">
        <v>1</v>
      </c>
      <c r="I122" s="233">
        <v>3</v>
      </c>
      <c r="J122" s="588">
        <v>2</v>
      </c>
      <c r="K122" s="233">
        <v>6</v>
      </c>
      <c r="L122" s="588">
        <v>3</v>
      </c>
      <c r="M122" s="589">
        <v>4</v>
      </c>
      <c r="N122" s="590">
        <v>1</v>
      </c>
      <c r="O122" s="589">
        <v>4</v>
      </c>
      <c r="P122" s="590">
        <v>2</v>
      </c>
      <c r="Q122" s="589">
        <v>0</v>
      </c>
      <c r="R122" s="590">
        <v>0</v>
      </c>
    </row>
    <row r="123" spans="1:18" ht="15.75" customHeight="1" x14ac:dyDescent="0.2">
      <c r="A123" s="808"/>
      <c r="B123" s="542" t="s">
        <v>857</v>
      </c>
      <c r="C123" s="233">
        <v>5</v>
      </c>
      <c r="D123" s="588">
        <v>4</v>
      </c>
      <c r="E123" s="233">
        <v>10</v>
      </c>
      <c r="F123" s="588">
        <v>6</v>
      </c>
      <c r="G123" s="233">
        <v>18</v>
      </c>
      <c r="H123" s="588">
        <v>9</v>
      </c>
      <c r="I123" s="233">
        <v>14</v>
      </c>
      <c r="J123" s="588">
        <v>10</v>
      </c>
      <c r="K123" s="233">
        <v>12</v>
      </c>
      <c r="L123" s="588">
        <v>7</v>
      </c>
      <c r="M123" s="589">
        <v>6</v>
      </c>
      <c r="N123" s="590">
        <v>3</v>
      </c>
      <c r="O123" s="589">
        <v>8</v>
      </c>
      <c r="P123" s="590">
        <v>7</v>
      </c>
      <c r="Q123" s="589">
        <v>6</v>
      </c>
      <c r="R123" s="590">
        <v>4</v>
      </c>
    </row>
    <row r="124" spans="1:18" ht="15.75" customHeight="1" x14ac:dyDescent="0.2">
      <c r="A124" s="808"/>
      <c r="B124" s="542" t="s">
        <v>858</v>
      </c>
      <c r="C124" s="591">
        <f t="shared" ref="C124:L124" si="8">SUM(C121:C123)</f>
        <v>8</v>
      </c>
      <c r="D124" s="592">
        <f t="shared" si="8"/>
        <v>7</v>
      </c>
      <c r="E124" s="591">
        <f t="shared" si="8"/>
        <v>15</v>
      </c>
      <c r="F124" s="592">
        <f t="shared" si="8"/>
        <v>8</v>
      </c>
      <c r="G124" s="591">
        <f t="shared" si="8"/>
        <v>21</v>
      </c>
      <c r="H124" s="592">
        <f t="shared" si="8"/>
        <v>11</v>
      </c>
      <c r="I124" s="591">
        <f t="shared" si="8"/>
        <v>21</v>
      </c>
      <c r="J124" s="592">
        <f t="shared" si="8"/>
        <v>14</v>
      </c>
      <c r="K124" s="591">
        <f t="shared" si="8"/>
        <v>19</v>
      </c>
      <c r="L124" s="592">
        <f t="shared" si="8"/>
        <v>11</v>
      </c>
      <c r="M124" s="593">
        <v>16</v>
      </c>
      <c r="N124" s="594">
        <v>6</v>
      </c>
      <c r="O124" s="593">
        <v>26</v>
      </c>
      <c r="P124" s="594">
        <v>10</v>
      </c>
      <c r="Q124" s="593">
        <v>8</v>
      </c>
      <c r="R124" s="594">
        <v>5</v>
      </c>
    </row>
    <row r="125" spans="1:18" ht="15.75" customHeight="1" x14ac:dyDescent="0.2">
      <c r="B125" s="228"/>
    </row>
    <row r="126" spans="1:18" ht="15.75" customHeight="1" x14ac:dyDescent="0.2">
      <c r="B126" s="228"/>
    </row>
    <row r="127" spans="1:18" ht="15.75" customHeight="1" x14ac:dyDescent="0.2">
      <c r="B127" s="228"/>
    </row>
    <row r="128" spans="1:18" ht="15.75" customHeight="1" x14ac:dyDescent="0.2">
      <c r="B128" s="228"/>
    </row>
    <row r="129" spans="2:2" ht="15.75" customHeight="1" x14ac:dyDescent="0.2">
      <c r="B129" s="228"/>
    </row>
    <row r="130" spans="2:2" ht="15.75" customHeight="1" x14ac:dyDescent="0.2">
      <c r="B130" s="228"/>
    </row>
    <row r="131" spans="2:2" ht="15.75" customHeight="1" x14ac:dyDescent="0.2">
      <c r="B131" s="228"/>
    </row>
    <row r="132" spans="2:2" ht="15.75" customHeight="1" x14ac:dyDescent="0.2">
      <c r="B132" s="228"/>
    </row>
    <row r="133" spans="2:2" ht="15.75" customHeight="1" x14ac:dyDescent="0.2">
      <c r="B133" s="228"/>
    </row>
    <row r="134" spans="2:2" ht="15.75" customHeight="1" x14ac:dyDescent="0.2">
      <c r="B134" s="228"/>
    </row>
    <row r="135" spans="2:2" ht="15.75" customHeight="1" x14ac:dyDescent="0.2">
      <c r="B135" s="228"/>
    </row>
    <row r="136" spans="2:2" ht="15.75" customHeight="1" x14ac:dyDescent="0.2">
      <c r="B136" s="228"/>
    </row>
    <row r="137" spans="2:2" ht="15.75" customHeight="1" x14ac:dyDescent="0.2">
      <c r="B137" s="228"/>
    </row>
    <row r="138" spans="2:2" ht="15.75" customHeight="1" x14ac:dyDescent="0.2">
      <c r="B138" s="228"/>
    </row>
    <row r="139" spans="2:2" ht="15.75" customHeight="1" x14ac:dyDescent="0.2">
      <c r="B139" s="228"/>
    </row>
    <row r="140" spans="2:2" ht="15.75" customHeight="1" x14ac:dyDescent="0.2">
      <c r="B140" s="228"/>
    </row>
    <row r="141" spans="2:2" ht="15.75" customHeight="1" x14ac:dyDescent="0.2">
      <c r="B141" s="228"/>
    </row>
    <row r="142" spans="2:2" ht="15.75" customHeight="1" x14ac:dyDescent="0.2">
      <c r="B142" s="228"/>
    </row>
    <row r="143" spans="2:2" ht="15.75" customHeight="1" x14ac:dyDescent="0.2">
      <c r="B143" s="228"/>
    </row>
    <row r="144" spans="2:2" ht="15.75" customHeight="1" x14ac:dyDescent="0.2">
      <c r="B144" s="228"/>
    </row>
    <row r="145" spans="2:2" ht="15.75" customHeight="1" x14ac:dyDescent="0.2">
      <c r="B145" s="228"/>
    </row>
    <row r="146" spans="2:2" ht="15.75" customHeight="1" x14ac:dyDescent="0.2">
      <c r="B146" s="228"/>
    </row>
    <row r="147" spans="2:2" ht="15.75" customHeight="1" x14ac:dyDescent="0.2">
      <c r="B147" s="228"/>
    </row>
    <row r="148" spans="2:2" ht="15.75" customHeight="1" x14ac:dyDescent="0.2">
      <c r="B148" s="228"/>
    </row>
    <row r="149" spans="2:2" ht="15.75" customHeight="1" x14ac:dyDescent="0.2">
      <c r="B149" s="228"/>
    </row>
    <row r="150" spans="2:2" ht="15.75" customHeight="1" x14ac:dyDescent="0.2">
      <c r="B150" s="228"/>
    </row>
    <row r="151" spans="2:2" ht="15.75" customHeight="1" x14ac:dyDescent="0.2">
      <c r="B151" s="228"/>
    </row>
    <row r="152" spans="2:2" ht="15.75" customHeight="1" x14ac:dyDescent="0.2">
      <c r="B152" s="228"/>
    </row>
    <row r="153" spans="2:2" ht="15.75" customHeight="1" x14ac:dyDescent="0.2">
      <c r="B153" s="228"/>
    </row>
    <row r="154" spans="2:2" ht="15.75" customHeight="1" x14ac:dyDescent="0.2">
      <c r="B154" s="228"/>
    </row>
    <row r="155" spans="2:2" ht="15.75" customHeight="1" x14ac:dyDescent="0.2">
      <c r="B155" s="228"/>
    </row>
    <row r="156" spans="2:2" ht="15.75" customHeight="1" x14ac:dyDescent="0.2">
      <c r="B156" s="228"/>
    </row>
    <row r="157" spans="2:2" ht="15.75" customHeight="1" x14ac:dyDescent="0.2">
      <c r="B157" s="228"/>
    </row>
    <row r="158" spans="2:2" ht="15.75" customHeight="1" x14ac:dyDescent="0.2">
      <c r="B158" s="228"/>
    </row>
    <row r="159" spans="2:2" ht="15.75" customHeight="1" x14ac:dyDescent="0.2">
      <c r="B159" s="228"/>
    </row>
    <row r="160" spans="2:2" ht="15.75" customHeight="1" x14ac:dyDescent="0.2">
      <c r="B160" s="228"/>
    </row>
    <row r="161" spans="2:2" ht="15.75" customHeight="1" x14ac:dyDescent="0.2">
      <c r="B161" s="228"/>
    </row>
    <row r="162" spans="2:2" ht="15.75" customHeight="1" x14ac:dyDescent="0.2">
      <c r="B162" s="228"/>
    </row>
    <row r="163" spans="2:2" ht="15.75" customHeight="1" x14ac:dyDescent="0.2">
      <c r="B163" s="228"/>
    </row>
    <row r="164" spans="2:2" ht="15.75" customHeight="1" x14ac:dyDescent="0.2">
      <c r="B164" s="228"/>
    </row>
    <row r="165" spans="2:2" ht="15.75" customHeight="1" x14ac:dyDescent="0.2">
      <c r="B165" s="228"/>
    </row>
    <row r="166" spans="2:2" ht="15.75" customHeight="1" x14ac:dyDescent="0.2">
      <c r="B166" s="228"/>
    </row>
    <row r="167" spans="2:2" ht="15.75" customHeight="1" x14ac:dyDescent="0.2">
      <c r="B167" s="228"/>
    </row>
    <row r="168" spans="2:2" ht="15.75" customHeight="1" x14ac:dyDescent="0.2">
      <c r="B168" s="228"/>
    </row>
    <row r="169" spans="2:2" ht="15.75" customHeight="1" x14ac:dyDescent="0.2">
      <c r="B169" s="228"/>
    </row>
    <row r="170" spans="2:2" ht="15.75" customHeight="1" x14ac:dyDescent="0.2">
      <c r="B170" s="228"/>
    </row>
    <row r="171" spans="2:2" ht="15.75" customHeight="1" x14ac:dyDescent="0.2">
      <c r="B171" s="228"/>
    </row>
    <row r="172" spans="2:2" ht="15.75" customHeight="1" x14ac:dyDescent="0.2">
      <c r="B172" s="228"/>
    </row>
    <row r="173" spans="2:2" ht="15.75" customHeight="1" x14ac:dyDescent="0.2">
      <c r="B173" s="228"/>
    </row>
    <row r="174" spans="2:2" ht="15.75" customHeight="1" x14ac:dyDescent="0.2">
      <c r="B174" s="228"/>
    </row>
    <row r="175" spans="2:2" ht="15.75" customHeight="1" x14ac:dyDescent="0.2">
      <c r="B175" s="228"/>
    </row>
    <row r="176" spans="2:2" ht="15.75" customHeight="1" x14ac:dyDescent="0.2">
      <c r="B176" s="228"/>
    </row>
    <row r="177" spans="2:2" ht="15.75" customHeight="1" x14ac:dyDescent="0.2">
      <c r="B177" s="228"/>
    </row>
    <row r="178" spans="2:2" ht="15.75" customHeight="1" x14ac:dyDescent="0.2">
      <c r="B178" s="228"/>
    </row>
    <row r="179" spans="2:2" ht="15.75" customHeight="1" x14ac:dyDescent="0.2">
      <c r="B179" s="228"/>
    </row>
    <row r="180" spans="2:2" ht="15.75" customHeight="1" x14ac:dyDescent="0.2">
      <c r="B180" s="228"/>
    </row>
    <row r="181" spans="2:2" ht="15.75" customHeight="1" x14ac:dyDescent="0.2">
      <c r="B181" s="228"/>
    </row>
    <row r="182" spans="2:2" ht="15.75" customHeight="1" x14ac:dyDescent="0.2">
      <c r="B182" s="228"/>
    </row>
    <row r="183" spans="2:2" ht="15.75" customHeight="1" x14ac:dyDescent="0.2">
      <c r="B183" s="228"/>
    </row>
    <row r="184" spans="2:2" ht="15.75" customHeight="1" x14ac:dyDescent="0.2">
      <c r="B184" s="228"/>
    </row>
    <row r="185" spans="2:2" ht="15.75" customHeight="1" x14ac:dyDescent="0.2">
      <c r="B185" s="228"/>
    </row>
    <row r="186" spans="2:2" ht="15.75" customHeight="1" x14ac:dyDescent="0.2">
      <c r="B186" s="228"/>
    </row>
    <row r="187" spans="2:2" ht="15.75" customHeight="1" x14ac:dyDescent="0.2">
      <c r="B187" s="228"/>
    </row>
    <row r="188" spans="2:2" ht="15.75" customHeight="1" x14ac:dyDescent="0.2">
      <c r="B188" s="228"/>
    </row>
    <row r="189" spans="2:2" ht="15.75" customHeight="1" x14ac:dyDescent="0.2">
      <c r="B189" s="228"/>
    </row>
    <row r="190" spans="2:2" ht="15.75" customHeight="1" x14ac:dyDescent="0.2">
      <c r="B190" s="228"/>
    </row>
    <row r="191" spans="2:2" ht="15.75" customHeight="1" x14ac:dyDescent="0.2">
      <c r="B191" s="228"/>
    </row>
    <row r="192" spans="2:2" ht="15.75" customHeight="1" x14ac:dyDescent="0.2">
      <c r="B192" s="228"/>
    </row>
    <row r="193" spans="2:2" ht="15.75" customHeight="1" x14ac:dyDescent="0.2">
      <c r="B193" s="228"/>
    </row>
    <row r="194" spans="2:2" ht="15.75" customHeight="1" x14ac:dyDescent="0.2">
      <c r="B194" s="228"/>
    </row>
    <row r="195" spans="2:2" ht="15.75" customHeight="1" x14ac:dyDescent="0.2">
      <c r="B195" s="228"/>
    </row>
    <row r="196" spans="2:2" ht="15.75" customHeight="1" x14ac:dyDescent="0.2">
      <c r="B196" s="228"/>
    </row>
    <row r="197" spans="2:2" ht="15.75" customHeight="1" x14ac:dyDescent="0.2">
      <c r="B197" s="228"/>
    </row>
    <row r="198" spans="2:2" ht="15.75" customHeight="1" x14ac:dyDescent="0.2">
      <c r="B198" s="228"/>
    </row>
    <row r="199" spans="2:2" ht="15.75" customHeight="1" x14ac:dyDescent="0.2">
      <c r="B199" s="228"/>
    </row>
    <row r="200" spans="2:2" ht="15.75" customHeight="1" x14ac:dyDescent="0.2">
      <c r="B200" s="228"/>
    </row>
    <row r="201" spans="2:2" ht="15.75" customHeight="1" x14ac:dyDescent="0.2">
      <c r="B201" s="228"/>
    </row>
    <row r="202" spans="2:2" ht="15.75" customHeight="1" x14ac:dyDescent="0.2">
      <c r="B202" s="228"/>
    </row>
    <row r="203" spans="2:2" ht="15.75" customHeight="1" x14ac:dyDescent="0.2">
      <c r="B203" s="228"/>
    </row>
    <row r="204" spans="2:2" ht="15.75" customHeight="1" x14ac:dyDescent="0.2">
      <c r="B204" s="228"/>
    </row>
    <row r="205" spans="2:2" ht="15.75" customHeight="1" x14ac:dyDescent="0.2">
      <c r="B205" s="228"/>
    </row>
    <row r="206" spans="2:2" ht="15.75" customHeight="1" x14ac:dyDescent="0.2">
      <c r="B206" s="228"/>
    </row>
    <row r="207" spans="2:2" ht="15.75" customHeight="1" x14ac:dyDescent="0.2">
      <c r="B207" s="228"/>
    </row>
    <row r="208" spans="2:2" ht="15.75" customHeight="1" x14ac:dyDescent="0.2">
      <c r="B208" s="228"/>
    </row>
    <row r="209" spans="2:2" ht="15.75" customHeight="1" x14ac:dyDescent="0.2">
      <c r="B209" s="228"/>
    </row>
    <row r="210" spans="2:2" ht="15.75" customHeight="1" x14ac:dyDescent="0.2">
      <c r="B210" s="228"/>
    </row>
    <row r="211" spans="2:2" ht="15.75" customHeight="1" x14ac:dyDescent="0.2">
      <c r="B211" s="228"/>
    </row>
    <row r="212" spans="2:2" ht="15.75" customHeight="1" x14ac:dyDescent="0.2">
      <c r="B212" s="228"/>
    </row>
    <row r="213" spans="2:2" ht="15.75" customHeight="1" x14ac:dyDescent="0.2">
      <c r="B213" s="228"/>
    </row>
    <row r="214" spans="2:2" ht="15.75" customHeight="1" x14ac:dyDescent="0.2">
      <c r="B214" s="228"/>
    </row>
    <row r="215" spans="2:2" ht="15.75" customHeight="1" x14ac:dyDescent="0.2">
      <c r="B215" s="228"/>
    </row>
    <row r="216" spans="2:2" ht="15.75" customHeight="1" x14ac:dyDescent="0.2">
      <c r="B216" s="228"/>
    </row>
    <row r="217" spans="2:2" ht="15.75" customHeight="1" x14ac:dyDescent="0.2">
      <c r="B217" s="228"/>
    </row>
    <row r="218" spans="2:2" ht="15.75" customHeight="1" x14ac:dyDescent="0.2">
      <c r="B218" s="228"/>
    </row>
    <row r="219" spans="2:2" ht="15.75" customHeight="1" x14ac:dyDescent="0.2">
      <c r="B219" s="228"/>
    </row>
    <row r="220" spans="2:2" ht="15.75" customHeight="1" x14ac:dyDescent="0.2">
      <c r="B220" s="228"/>
    </row>
    <row r="221" spans="2:2" ht="15.75" customHeight="1" x14ac:dyDescent="0.2">
      <c r="B221" s="228"/>
    </row>
    <row r="222" spans="2:2" ht="15.75" customHeight="1" x14ac:dyDescent="0.2">
      <c r="B222" s="228"/>
    </row>
    <row r="223" spans="2:2" ht="15.75" customHeight="1" x14ac:dyDescent="0.2">
      <c r="B223" s="228"/>
    </row>
    <row r="224" spans="2:2" ht="15.75" customHeight="1" x14ac:dyDescent="0.2">
      <c r="B224" s="228"/>
    </row>
    <row r="225" spans="2:2" ht="15.75" customHeight="1" x14ac:dyDescent="0.2">
      <c r="B225" s="228"/>
    </row>
    <row r="226" spans="2:2" ht="15.75" customHeight="1" x14ac:dyDescent="0.2">
      <c r="B226" s="228"/>
    </row>
    <row r="227" spans="2:2" ht="15.75" customHeight="1" x14ac:dyDescent="0.2">
      <c r="B227" s="228"/>
    </row>
    <row r="228" spans="2:2" ht="15.75" customHeight="1" x14ac:dyDescent="0.2">
      <c r="B228" s="228"/>
    </row>
    <row r="229" spans="2:2" ht="15.75" customHeight="1" x14ac:dyDescent="0.2">
      <c r="B229" s="228"/>
    </row>
    <row r="230" spans="2:2" ht="15.75" customHeight="1" x14ac:dyDescent="0.2">
      <c r="B230" s="228"/>
    </row>
    <row r="231" spans="2:2" ht="15.75" customHeight="1" x14ac:dyDescent="0.2">
      <c r="B231" s="228"/>
    </row>
    <row r="232" spans="2:2" ht="15.75" customHeight="1" x14ac:dyDescent="0.2">
      <c r="B232" s="228"/>
    </row>
    <row r="233" spans="2:2" ht="15.75" customHeight="1" x14ac:dyDescent="0.2">
      <c r="B233" s="228"/>
    </row>
    <row r="234" spans="2:2" ht="15.75" customHeight="1" x14ac:dyDescent="0.2">
      <c r="B234" s="228"/>
    </row>
    <row r="235" spans="2:2" ht="15.75" customHeight="1" x14ac:dyDescent="0.2">
      <c r="B235" s="228"/>
    </row>
    <row r="236" spans="2:2" ht="15.75" customHeight="1" x14ac:dyDescent="0.2">
      <c r="B236" s="228"/>
    </row>
    <row r="237" spans="2:2" ht="15.75" customHeight="1" x14ac:dyDescent="0.2">
      <c r="B237" s="228"/>
    </row>
    <row r="238" spans="2:2" ht="15.75" customHeight="1" x14ac:dyDescent="0.2">
      <c r="B238" s="228"/>
    </row>
    <row r="239" spans="2:2" ht="15.75" customHeight="1" x14ac:dyDescent="0.2">
      <c r="B239" s="228"/>
    </row>
    <row r="240" spans="2:2" ht="15.75" customHeight="1" x14ac:dyDescent="0.2">
      <c r="B240" s="228"/>
    </row>
    <row r="241" spans="2:2" ht="15.75" customHeight="1" x14ac:dyDescent="0.2">
      <c r="B241" s="228"/>
    </row>
    <row r="242" spans="2:2" ht="15.75" customHeight="1" x14ac:dyDescent="0.2">
      <c r="B242" s="228"/>
    </row>
    <row r="243" spans="2:2" ht="15.75" customHeight="1" x14ac:dyDescent="0.2">
      <c r="B243" s="228"/>
    </row>
    <row r="244" spans="2:2" ht="15.75" customHeight="1" x14ac:dyDescent="0.2">
      <c r="B244" s="228"/>
    </row>
    <row r="245" spans="2:2" ht="15.75" customHeight="1" x14ac:dyDescent="0.2">
      <c r="B245" s="228"/>
    </row>
    <row r="246" spans="2:2" ht="15.75" customHeight="1" x14ac:dyDescent="0.2">
      <c r="B246" s="228"/>
    </row>
    <row r="247" spans="2:2" ht="15.75" customHeight="1" x14ac:dyDescent="0.2">
      <c r="B247" s="228"/>
    </row>
    <row r="248" spans="2:2" ht="15.75" customHeight="1" x14ac:dyDescent="0.2">
      <c r="B248" s="228"/>
    </row>
    <row r="249" spans="2:2" ht="15.75" customHeight="1" x14ac:dyDescent="0.2">
      <c r="B249" s="228"/>
    </row>
    <row r="250" spans="2:2" ht="15.75" customHeight="1" x14ac:dyDescent="0.2">
      <c r="B250" s="228"/>
    </row>
    <row r="251" spans="2:2" ht="15.75" customHeight="1" x14ac:dyDescent="0.2">
      <c r="B251" s="228"/>
    </row>
    <row r="252" spans="2:2" ht="15.75" customHeight="1" x14ac:dyDescent="0.2">
      <c r="B252" s="228"/>
    </row>
    <row r="253" spans="2:2" ht="15.75" customHeight="1" x14ac:dyDescent="0.2">
      <c r="B253" s="228"/>
    </row>
    <row r="254" spans="2:2" ht="15.75" customHeight="1" x14ac:dyDescent="0.2">
      <c r="B254" s="228"/>
    </row>
    <row r="255" spans="2:2" ht="15.75" customHeight="1" x14ac:dyDescent="0.2">
      <c r="B255" s="228"/>
    </row>
    <row r="256" spans="2:2" ht="15.75" customHeight="1" x14ac:dyDescent="0.2">
      <c r="B256" s="228"/>
    </row>
    <row r="257" spans="2:2" ht="15.75" customHeight="1" x14ac:dyDescent="0.2">
      <c r="B257" s="228"/>
    </row>
    <row r="258" spans="2:2" ht="15.75" customHeight="1" x14ac:dyDescent="0.2">
      <c r="B258" s="228"/>
    </row>
    <row r="259" spans="2:2" ht="15.75" customHeight="1" x14ac:dyDescent="0.2">
      <c r="B259" s="228"/>
    </row>
    <row r="260" spans="2:2" ht="15.75" customHeight="1" x14ac:dyDescent="0.2">
      <c r="B260" s="228"/>
    </row>
    <row r="261" spans="2:2" ht="15.75" customHeight="1" x14ac:dyDescent="0.2">
      <c r="B261" s="228"/>
    </row>
    <row r="262" spans="2:2" ht="15.75" customHeight="1" x14ac:dyDescent="0.2">
      <c r="B262" s="228"/>
    </row>
    <row r="263" spans="2:2" ht="15.75" customHeight="1" x14ac:dyDescent="0.2">
      <c r="B263" s="228"/>
    </row>
    <row r="264" spans="2:2" ht="15.75" customHeight="1" x14ac:dyDescent="0.2">
      <c r="B264" s="228"/>
    </row>
    <row r="265" spans="2:2" ht="15.75" customHeight="1" x14ac:dyDescent="0.2">
      <c r="B265" s="228"/>
    </row>
    <row r="266" spans="2:2" ht="15.75" customHeight="1" x14ac:dyDescent="0.2">
      <c r="B266" s="228"/>
    </row>
    <row r="267" spans="2:2" ht="15.75" customHeight="1" x14ac:dyDescent="0.2">
      <c r="B267" s="228"/>
    </row>
    <row r="268" spans="2:2" ht="15.75" customHeight="1" x14ac:dyDescent="0.2">
      <c r="B268" s="228"/>
    </row>
    <row r="269" spans="2:2" ht="15.75" customHeight="1" x14ac:dyDescent="0.2">
      <c r="B269" s="228"/>
    </row>
    <row r="270" spans="2:2" ht="15.75" customHeight="1" x14ac:dyDescent="0.2">
      <c r="B270" s="228"/>
    </row>
    <row r="271" spans="2:2" ht="15.75" customHeight="1" x14ac:dyDescent="0.2">
      <c r="B271" s="228"/>
    </row>
    <row r="272" spans="2:2" ht="15.75" customHeight="1" x14ac:dyDescent="0.2">
      <c r="B272" s="228"/>
    </row>
    <row r="273" spans="2:2" ht="15.75" customHeight="1" x14ac:dyDescent="0.2">
      <c r="B273" s="228"/>
    </row>
    <row r="274" spans="2:2" ht="15.75" customHeight="1" x14ac:dyDescent="0.2">
      <c r="B274" s="228"/>
    </row>
    <row r="275" spans="2:2" ht="15.75" customHeight="1" x14ac:dyDescent="0.2">
      <c r="B275" s="228"/>
    </row>
    <row r="276" spans="2:2" ht="15.75" customHeight="1" x14ac:dyDescent="0.2">
      <c r="B276" s="228"/>
    </row>
    <row r="277" spans="2:2" ht="15.75" customHeight="1" x14ac:dyDescent="0.2">
      <c r="B277" s="228"/>
    </row>
    <row r="278" spans="2:2" ht="15.75" customHeight="1" x14ac:dyDescent="0.2">
      <c r="B278" s="228"/>
    </row>
    <row r="279" spans="2:2" ht="15.75" customHeight="1" x14ac:dyDescent="0.2">
      <c r="B279" s="228"/>
    </row>
    <row r="280" spans="2:2" ht="15.75" customHeight="1" x14ac:dyDescent="0.2">
      <c r="B280" s="228"/>
    </row>
    <row r="281" spans="2:2" ht="15.75" customHeight="1" x14ac:dyDescent="0.2">
      <c r="B281" s="228"/>
    </row>
    <row r="282" spans="2:2" ht="15.75" customHeight="1" x14ac:dyDescent="0.2">
      <c r="B282" s="228"/>
    </row>
    <row r="283" spans="2:2" ht="15.75" customHeight="1" x14ac:dyDescent="0.2">
      <c r="B283" s="228"/>
    </row>
    <row r="284" spans="2:2" ht="15.75" customHeight="1" x14ac:dyDescent="0.2">
      <c r="B284" s="228"/>
    </row>
    <row r="285" spans="2:2" ht="15.75" customHeight="1" x14ac:dyDescent="0.2">
      <c r="B285" s="228"/>
    </row>
    <row r="286" spans="2:2" ht="15.75" customHeight="1" x14ac:dyDescent="0.2">
      <c r="B286" s="228"/>
    </row>
    <row r="287" spans="2:2" ht="15.75" customHeight="1" x14ac:dyDescent="0.2">
      <c r="B287" s="228"/>
    </row>
    <row r="288" spans="2:2" ht="15.75" customHeight="1" x14ac:dyDescent="0.2">
      <c r="B288" s="228"/>
    </row>
    <row r="289" spans="2:2" ht="15.75" customHeight="1" x14ac:dyDescent="0.2">
      <c r="B289" s="228"/>
    </row>
    <row r="290" spans="2:2" ht="15.75" customHeight="1" x14ac:dyDescent="0.2">
      <c r="B290" s="228"/>
    </row>
    <row r="291" spans="2:2" ht="15.75" customHeight="1" x14ac:dyDescent="0.2">
      <c r="B291" s="228"/>
    </row>
    <row r="292" spans="2:2" ht="15.75" customHeight="1" x14ac:dyDescent="0.2">
      <c r="B292" s="228"/>
    </row>
    <row r="293" spans="2:2" ht="15.75" customHeight="1" x14ac:dyDescent="0.2">
      <c r="B293" s="228"/>
    </row>
    <row r="294" spans="2:2" ht="15.75" customHeight="1" x14ac:dyDescent="0.2">
      <c r="B294" s="228"/>
    </row>
    <row r="295" spans="2:2" ht="15.75" customHeight="1" x14ac:dyDescent="0.2">
      <c r="B295" s="228"/>
    </row>
    <row r="296" spans="2:2" ht="15.75" customHeight="1" x14ac:dyDescent="0.2">
      <c r="B296" s="228"/>
    </row>
    <row r="297" spans="2:2" ht="15.75" customHeight="1" x14ac:dyDescent="0.2">
      <c r="B297" s="228"/>
    </row>
    <row r="298" spans="2:2" ht="15.75" customHeight="1" x14ac:dyDescent="0.2">
      <c r="B298" s="228"/>
    </row>
    <row r="299" spans="2:2" ht="15.75" customHeight="1" x14ac:dyDescent="0.2">
      <c r="B299" s="228"/>
    </row>
    <row r="300" spans="2:2" ht="15.75" customHeight="1" x14ac:dyDescent="0.2">
      <c r="B300" s="228"/>
    </row>
    <row r="301" spans="2:2" ht="15.75" customHeight="1" x14ac:dyDescent="0.2">
      <c r="B301" s="228"/>
    </row>
    <row r="302" spans="2:2" ht="15.75" customHeight="1" x14ac:dyDescent="0.2">
      <c r="B302" s="228"/>
    </row>
    <row r="303" spans="2:2" ht="15.75" customHeight="1" x14ac:dyDescent="0.2">
      <c r="B303" s="228"/>
    </row>
    <row r="304" spans="2:2" ht="15.75" customHeight="1" x14ac:dyDescent="0.2">
      <c r="B304" s="228"/>
    </row>
    <row r="305" spans="2:2" ht="15.75" customHeight="1" x14ac:dyDescent="0.2">
      <c r="B305" s="228"/>
    </row>
    <row r="306" spans="2:2" ht="15.75" customHeight="1" x14ac:dyDescent="0.2">
      <c r="B306" s="228"/>
    </row>
    <row r="307" spans="2:2" ht="15.75" customHeight="1" x14ac:dyDescent="0.2">
      <c r="B307" s="228"/>
    </row>
    <row r="308" spans="2:2" ht="15.75" customHeight="1" x14ac:dyDescent="0.2">
      <c r="B308" s="228"/>
    </row>
    <row r="309" spans="2:2" ht="15.75" customHeight="1" x14ac:dyDescent="0.2">
      <c r="B309" s="228"/>
    </row>
    <row r="310" spans="2:2" ht="15.75" customHeight="1" x14ac:dyDescent="0.2">
      <c r="B310" s="228"/>
    </row>
    <row r="311" spans="2:2" ht="15.75" customHeight="1" x14ac:dyDescent="0.2">
      <c r="B311" s="228"/>
    </row>
    <row r="312" spans="2:2" ht="15.75" customHeight="1" x14ac:dyDescent="0.2">
      <c r="B312" s="228"/>
    </row>
    <row r="313" spans="2:2" ht="15.75" customHeight="1" x14ac:dyDescent="0.2">
      <c r="B313" s="228"/>
    </row>
    <row r="314" spans="2:2" ht="15.75" customHeight="1" x14ac:dyDescent="0.2">
      <c r="B314" s="228"/>
    </row>
    <row r="315" spans="2:2" ht="15.75" customHeight="1" x14ac:dyDescent="0.2">
      <c r="B315" s="228"/>
    </row>
    <row r="316" spans="2:2" ht="15.75" customHeight="1" x14ac:dyDescent="0.2">
      <c r="B316" s="228"/>
    </row>
    <row r="317" spans="2:2" ht="15.75" customHeight="1" x14ac:dyDescent="0.2">
      <c r="B317" s="228"/>
    </row>
    <row r="318" spans="2:2" ht="15.75" customHeight="1" x14ac:dyDescent="0.2">
      <c r="B318" s="228"/>
    </row>
    <row r="319" spans="2:2" ht="15.75" customHeight="1" x14ac:dyDescent="0.2">
      <c r="B319" s="228"/>
    </row>
    <row r="320" spans="2:2" ht="15.75" customHeight="1" x14ac:dyDescent="0.2">
      <c r="B320" s="228"/>
    </row>
    <row r="321" spans="2:2" ht="15.75" customHeight="1" x14ac:dyDescent="0.2">
      <c r="B321" s="228"/>
    </row>
    <row r="322" spans="2:2" ht="15.75" customHeight="1" x14ac:dyDescent="0.2">
      <c r="B322" s="228"/>
    </row>
    <row r="323" spans="2:2" ht="15.75" customHeight="1" x14ac:dyDescent="0.2">
      <c r="B323" s="228"/>
    </row>
    <row r="324" spans="2:2" ht="15.75" customHeight="1" x14ac:dyDescent="0.2">
      <c r="B324" s="228"/>
    </row>
    <row r="325" spans="2:2" ht="15.75" customHeight="1" x14ac:dyDescent="0.2">
      <c r="B325" s="228"/>
    </row>
    <row r="326" spans="2:2" ht="15.75" customHeight="1" x14ac:dyDescent="0.2">
      <c r="B326" s="228"/>
    </row>
    <row r="327" spans="2:2" ht="15.75" customHeight="1" x14ac:dyDescent="0.2">
      <c r="B327" s="228"/>
    </row>
    <row r="328" spans="2:2" ht="15.75" customHeight="1" x14ac:dyDescent="0.2">
      <c r="B328" s="228"/>
    </row>
    <row r="329" spans="2:2" ht="15.75" customHeight="1" x14ac:dyDescent="0.2">
      <c r="B329" s="228"/>
    </row>
    <row r="330" spans="2:2" ht="15.75" customHeight="1" x14ac:dyDescent="0.2">
      <c r="B330" s="228"/>
    </row>
    <row r="331" spans="2:2" ht="15.75" customHeight="1" x14ac:dyDescent="0.2">
      <c r="B331" s="228"/>
    </row>
    <row r="332" spans="2:2" ht="15.75" customHeight="1" x14ac:dyDescent="0.2">
      <c r="B332" s="228"/>
    </row>
    <row r="333" spans="2:2" ht="15.75" customHeight="1" x14ac:dyDescent="0.2">
      <c r="B333" s="228"/>
    </row>
    <row r="334" spans="2:2" ht="15.75" customHeight="1" x14ac:dyDescent="0.2">
      <c r="B334" s="228"/>
    </row>
    <row r="335" spans="2:2" ht="15.75" customHeight="1" x14ac:dyDescent="0.2">
      <c r="B335" s="228"/>
    </row>
    <row r="336" spans="2:2" ht="15.75" customHeight="1" x14ac:dyDescent="0.2">
      <c r="B336" s="228"/>
    </row>
    <row r="337" spans="2:2" ht="15.75" customHeight="1" x14ac:dyDescent="0.2">
      <c r="B337" s="228"/>
    </row>
    <row r="338" spans="2:2" ht="15.75" customHeight="1" x14ac:dyDescent="0.2">
      <c r="B338" s="228"/>
    </row>
    <row r="339" spans="2:2" ht="15.75" customHeight="1" x14ac:dyDescent="0.2">
      <c r="B339" s="228"/>
    </row>
    <row r="340" spans="2:2" ht="15.75" customHeight="1" x14ac:dyDescent="0.2">
      <c r="B340" s="228"/>
    </row>
    <row r="341" spans="2:2" ht="15.75" customHeight="1" x14ac:dyDescent="0.2">
      <c r="B341" s="228"/>
    </row>
    <row r="342" spans="2:2" ht="15.75" customHeight="1" x14ac:dyDescent="0.2">
      <c r="B342" s="228"/>
    </row>
    <row r="343" spans="2:2" ht="15.75" customHeight="1" x14ac:dyDescent="0.2">
      <c r="B343" s="228"/>
    </row>
    <row r="344" spans="2:2" ht="15.75" customHeight="1" x14ac:dyDescent="0.2">
      <c r="B344" s="228"/>
    </row>
    <row r="345" spans="2:2" ht="15.75" customHeight="1" x14ac:dyDescent="0.2">
      <c r="B345" s="228"/>
    </row>
    <row r="346" spans="2:2" ht="15.75" customHeight="1" x14ac:dyDescent="0.2">
      <c r="B346" s="228"/>
    </row>
    <row r="347" spans="2:2" ht="15.75" customHeight="1" x14ac:dyDescent="0.2">
      <c r="B347" s="228"/>
    </row>
    <row r="348" spans="2:2" ht="15.75" customHeight="1" x14ac:dyDescent="0.2">
      <c r="B348" s="228"/>
    </row>
    <row r="349" spans="2:2" ht="15.75" customHeight="1" x14ac:dyDescent="0.2">
      <c r="B349" s="228"/>
    </row>
    <row r="350" spans="2:2" ht="15.75" customHeight="1" x14ac:dyDescent="0.2">
      <c r="B350" s="228"/>
    </row>
    <row r="351" spans="2:2" ht="15.75" customHeight="1" x14ac:dyDescent="0.2">
      <c r="B351" s="228"/>
    </row>
    <row r="352" spans="2:2" ht="15.75" customHeight="1" x14ac:dyDescent="0.2">
      <c r="B352" s="228"/>
    </row>
    <row r="353" spans="2:2" ht="15.75" customHeight="1" x14ac:dyDescent="0.2">
      <c r="B353" s="228"/>
    </row>
    <row r="354" spans="2:2" ht="15.75" customHeight="1" x14ac:dyDescent="0.2">
      <c r="B354" s="228"/>
    </row>
    <row r="355" spans="2:2" ht="15.75" customHeight="1" x14ac:dyDescent="0.2">
      <c r="B355" s="228"/>
    </row>
    <row r="356" spans="2:2" ht="15.75" customHeight="1" x14ac:dyDescent="0.2">
      <c r="B356" s="228"/>
    </row>
    <row r="357" spans="2:2" ht="15.75" customHeight="1" x14ac:dyDescent="0.2">
      <c r="B357" s="228"/>
    </row>
    <row r="358" spans="2:2" ht="15.75" customHeight="1" x14ac:dyDescent="0.2">
      <c r="B358" s="228"/>
    </row>
    <row r="359" spans="2:2" ht="15.75" customHeight="1" x14ac:dyDescent="0.2">
      <c r="B359" s="228"/>
    </row>
    <row r="360" spans="2:2" ht="15.75" customHeight="1" x14ac:dyDescent="0.2">
      <c r="B360" s="228"/>
    </row>
    <row r="361" spans="2:2" ht="15.75" customHeight="1" x14ac:dyDescent="0.2">
      <c r="B361" s="228"/>
    </row>
    <row r="362" spans="2:2" ht="15.75" customHeight="1" x14ac:dyDescent="0.2">
      <c r="B362" s="228"/>
    </row>
    <row r="363" spans="2:2" ht="15.75" customHeight="1" x14ac:dyDescent="0.2">
      <c r="B363" s="228"/>
    </row>
    <row r="364" spans="2:2" ht="15.75" customHeight="1" x14ac:dyDescent="0.2">
      <c r="B364" s="228"/>
    </row>
    <row r="365" spans="2:2" ht="15.75" customHeight="1" x14ac:dyDescent="0.2">
      <c r="B365" s="228"/>
    </row>
    <row r="366" spans="2:2" ht="15.75" customHeight="1" x14ac:dyDescent="0.2">
      <c r="B366" s="228"/>
    </row>
    <row r="367" spans="2:2" ht="15.75" customHeight="1" x14ac:dyDescent="0.2">
      <c r="B367" s="228"/>
    </row>
    <row r="368" spans="2:2" ht="15.75" customHeight="1" x14ac:dyDescent="0.2">
      <c r="B368" s="228"/>
    </row>
    <row r="369" spans="2:2" ht="15.75" customHeight="1" x14ac:dyDescent="0.2">
      <c r="B369" s="228"/>
    </row>
    <row r="370" spans="2:2" ht="15.75" customHeight="1" x14ac:dyDescent="0.2">
      <c r="B370" s="228"/>
    </row>
    <row r="371" spans="2:2" ht="15.75" customHeight="1" x14ac:dyDescent="0.2">
      <c r="B371" s="228"/>
    </row>
    <row r="372" spans="2:2" ht="15.75" customHeight="1" x14ac:dyDescent="0.2">
      <c r="B372" s="228"/>
    </row>
    <row r="373" spans="2:2" ht="15.75" customHeight="1" x14ac:dyDescent="0.2">
      <c r="B373" s="228"/>
    </row>
    <row r="374" spans="2:2" ht="15.75" customHeight="1" x14ac:dyDescent="0.2">
      <c r="B374" s="228"/>
    </row>
    <row r="375" spans="2:2" ht="15.75" customHeight="1" x14ac:dyDescent="0.2">
      <c r="B375" s="228"/>
    </row>
    <row r="376" spans="2:2" ht="15.75" customHeight="1" x14ac:dyDescent="0.2">
      <c r="B376" s="228"/>
    </row>
    <row r="377" spans="2:2" ht="15.75" customHeight="1" x14ac:dyDescent="0.2">
      <c r="B377" s="228"/>
    </row>
    <row r="378" spans="2:2" ht="15.75" customHeight="1" x14ac:dyDescent="0.2">
      <c r="B378" s="228"/>
    </row>
    <row r="379" spans="2:2" ht="15.75" customHeight="1" x14ac:dyDescent="0.2">
      <c r="B379" s="228"/>
    </row>
    <row r="380" spans="2:2" ht="15.75" customHeight="1" x14ac:dyDescent="0.2">
      <c r="B380" s="228"/>
    </row>
    <row r="381" spans="2:2" ht="15.75" customHeight="1" x14ac:dyDescent="0.2">
      <c r="B381" s="228"/>
    </row>
    <row r="382" spans="2:2" ht="15.75" customHeight="1" x14ac:dyDescent="0.2">
      <c r="B382" s="228"/>
    </row>
    <row r="383" spans="2:2" ht="15.75" customHeight="1" x14ac:dyDescent="0.2">
      <c r="B383" s="228"/>
    </row>
    <row r="384" spans="2:2" ht="15.75" customHeight="1" x14ac:dyDescent="0.2">
      <c r="B384" s="228"/>
    </row>
    <row r="385" spans="2:2" ht="15.75" customHeight="1" x14ac:dyDescent="0.2">
      <c r="B385" s="228"/>
    </row>
    <row r="386" spans="2:2" ht="15.75" customHeight="1" x14ac:dyDescent="0.2">
      <c r="B386" s="228"/>
    </row>
    <row r="387" spans="2:2" ht="15.75" customHeight="1" x14ac:dyDescent="0.2">
      <c r="B387" s="228"/>
    </row>
    <row r="388" spans="2:2" ht="15.75" customHeight="1" x14ac:dyDescent="0.2">
      <c r="B388" s="228"/>
    </row>
    <row r="389" spans="2:2" ht="15.75" customHeight="1" x14ac:dyDescent="0.2">
      <c r="B389" s="228"/>
    </row>
    <row r="390" spans="2:2" ht="15.75" customHeight="1" x14ac:dyDescent="0.2">
      <c r="B390" s="228"/>
    </row>
    <row r="391" spans="2:2" ht="15.75" customHeight="1" x14ac:dyDescent="0.2">
      <c r="B391" s="228"/>
    </row>
    <row r="392" spans="2:2" ht="15.75" customHeight="1" x14ac:dyDescent="0.2">
      <c r="B392" s="228"/>
    </row>
    <row r="393" spans="2:2" ht="15.75" customHeight="1" x14ac:dyDescent="0.2">
      <c r="B393" s="228"/>
    </row>
    <row r="394" spans="2:2" ht="15.75" customHeight="1" x14ac:dyDescent="0.2">
      <c r="B394" s="228"/>
    </row>
    <row r="395" spans="2:2" ht="15.75" customHeight="1" x14ac:dyDescent="0.2">
      <c r="B395" s="228"/>
    </row>
    <row r="396" spans="2:2" ht="15.75" customHeight="1" x14ac:dyDescent="0.2">
      <c r="B396" s="228"/>
    </row>
    <row r="397" spans="2:2" ht="15.75" customHeight="1" x14ac:dyDescent="0.2">
      <c r="B397" s="228"/>
    </row>
    <row r="398" spans="2:2" ht="15.75" customHeight="1" x14ac:dyDescent="0.2">
      <c r="B398" s="228"/>
    </row>
    <row r="399" spans="2:2" ht="15.75" customHeight="1" x14ac:dyDescent="0.2">
      <c r="B399" s="228"/>
    </row>
    <row r="400" spans="2:2" ht="15.75" customHeight="1" x14ac:dyDescent="0.2">
      <c r="B400" s="228"/>
    </row>
    <row r="401" spans="2:2" ht="15.75" customHeight="1" x14ac:dyDescent="0.2">
      <c r="B401" s="228"/>
    </row>
    <row r="402" spans="2:2" ht="15.75" customHeight="1" x14ac:dyDescent="0.2">
      <c r="B402" s="228"/>
    </row>
    <row r="403" spans="2:2" ht="15.75" customHeight="1" x14ac:dyDescent="0.2">
      <c r="B403" s="228"/>
    </row>
    <row r="404" spans="2:2" ht="15.75" customHeight="1" x14ac:dyDescent="0.2">
      <c r="B404" s="228"/>
    </row>
    <row r="405" spans="2:2" ht="15.75" customHeight="1" x14ac:dyDescent="0.2">
      <c r="B405" s="228"/>
    </row>
    <row r="406" spans="2:2" ht="15.75" customHeight="1" x14ac:dyDescent="0.2">
      <c r="B406" s="228"/>
    </row>
    <row r="407" spans="2:2" ht="15.75" customHeight="1" x14ac:dyDescent="0.2">
      <c r="B407" s="228"/>
    </row>
    <row r="408" spans="2:2" ht="15.75" customHeight="1" x14ac:dyDescent="0.2">
      <c r="B408" s="228"/>
    </row>
    <row r="409" spans="2:2" ht="15.75" customHeight="1" x14ac:dyDescent="0.2">
      <c r="B409" s="228"/>
    </row>
    <row r="410" spans="2:2" ht="15.75" customHeight="1" x14ac:dyDescent="0.2">
      <c r="B410" s="228"/>
    </row>
    <row r="411" spans="2:2" ht="15.75" customHeight="1" x14ac:dyDescent="0.2">
      <c r="B411" s="228"/>
    </row>
    <row r="412" spans="2:2" ht="15.75" customHeight="1" x14ac:dyDescent="0.2">
      <c r="B412" s="228"/>
    </row>
    <row r="413" spans="2:2" ht="15.75" customHeight="1" x14ac:dyDescent="0.2">
      <c r="B413" s="228"/>
    </row>
    <row r="414" spans="2:2" ht="15.75" customHeight="1" x14ac:dyDescent="0.2">
      <c r="B414" s="228"/>
    </row>
    <row r="415" spans="2:2" ht="15.75" customHeight="1" x14ac:dyDescent="0.2">
      <c r="B415" s="228"/>
    </row>
    <row r="416" spans="2:2" ht="15.75" customHeight="1" x14ac:dyDescent="0.2">
      <c r="B416" s="228"/>
    </row>
    <row r="417" spans="2:2" ht="15.75" customHeight="1" x14ac:dyDescent="0.2">
      <c r="B417" s="228"/>
    </row>
    <row r="418" spans="2:2" ht="15.75" customHeight="1" x14ac:dyDescent="0.2">
      <c r="B418" s="228"/>
    </row>
    <row r="419" spans="2:2" ht="15.75" customHeight="1" x14ac:dyDescent="0.2">
      <c r="B419" s="228"/>
    </row>
    <row r="420" spans="2:2" ht="15.75" customHeight="1" x14ac:dyDescent="0.2">
      <c r="B420" s="228"/>
    </row>
    <row r="421" spans="2:2" ht="15.75" customHeight="1" x14ac:dyDescent="0.2">
      <c r="B421" s="228"/>
    </row>
    <row r="422" spans="2:2" ht="15.75" customHeight="1" x14ac:dyDescent="0.2">
      <c r="B422" s="228"/>
    </row>
    <row r="423" spans="2:2" ht="15.75" customHeight="1" x14ac:dyDescent="0.2">
      <c r="B423" s="228"/>
    </row>
    <row r="424" spans="2:2" ht="15.75" customHeight="1" x14ac:dyDescent="0.2">
      <c r="B424" s="228"/>
    </row>
    <row r="425" spans="2:2" ht="15.75" customHeight="1" x14ac:dyDescent="0.2">
      <c r="B425" s="228"/>
    </row>
    <row r="426" spans="2:2" ht="15.75" customHeight="1" x14ac:dyDescent="0.2">
      <c r="B426" s="228"/>
    </row>
    <row r="427" spans="2:2" ht="15.75" customHeight="1" x14ac:dyDescent="0.2">
      <c r="B427" s="228"/>
    </row>
    <row r="428" spans="2:2" ht="15.75" customHeight="1" x14ac:dyDescent="0.2">
      <c r="B428" s="228"/>
    </row>
    <row r="429" spans="2:2" ht="15.75" customHeight="1" x14ac:dyDescent="0.2">
      <c r="B429" s="228"/>
    </row>
    <row r="430" spans="2:2" ht="15.75" customHeight="1" x14ac:dyDescent="0.2">
      <c r="B430" s="228"/>
    </row>
    <row r="431" spans="2:2" ht="15.75" customHeight="1" x14ac:dyDescent="0.2">
      <c r="B431" s="228"/>
    </row>
    <row r="432" spans="2:2" ht="15.75" customHeight="1" x14ac:dyDescent="0.2">
      <c r="B432" s="228"/>
    </row>
    <row r="433" spans="2:2" ht="15.75" customHeight="1" x14ac:dyDescent="0.2">
      <c r="B433" s="228"/>
    </row>
    <row r="434" spans="2:2" ht="15.75" customHeight="1" x14ac:dyDescent="0.2">
      <c r="B434" s="228"/>
    </row>
    <row r="435" spans="2:2" ht="15.75" customHeight="1" x14ac:dyDescent="0.2">
      <c r="B435" s="228"/>
    </row>
    <row r="436" spans="2:2" ht="15.75" customHeight="1" x14ac:dyDescent="0.2">
      <c r="B436" s="228"/>
    </row>
    <row r="437" spans="2:2" ht="15.75" customHeight="1" x14ac:dyDescent="0.2">
      <c r="B437" s="228"/>
    </row>
    <row r="438" spans="2:2" ht="15.75" customHeight="1" x14ac:dyDescent="0.2">
      <c r="B438" s="228"/>
    </row>
    <row r="439" spans="2:2" ht="15.75" customHeight="1" x14ac:dyDescent="0.2">
      <c r="B439" s="228"/>
    </row>
    <row r="440" spans="2:2" ht="15.75" customHeight="1" x14ac:dyDescent="0.2">
      <c r="B440" s="228"/>
    </row>
    <row r="441" spans="2:2" ht="15.75" customHeight="1" x14ac:dyDescent="0.2">
      <c r="B441" s="228"/>
    </row>
    <row r="442" spans="2:2" ht="15.75" customHeight="1" x14ac:dyDescent="0.2">
      <c r="B442" s="228"/>
    </row>
    <row r="443" spans="2:2" ht="15.75" customHeight="1" x14ac:dyDescent="0.2">
      <c r="B443" s="228"/>
    </row>
    <row r="444" spans="2:2" ht="15.75" customHeight="1" x14ac:dyDescent="0.2">
      <c r="B444" s="228"/>
    </row>
    <row r="445" spans="2:2" ht="15.75" customHeight="1" x14ac:dyDescent="0.2">
      <c r="B445" s="228"/>
    </row>
    <row r="446" spans="2:2" ht="15.75" customHeight="1" x14ac:dyDescent="0.2">
      <c r="B446" s="228"/>
    </row>
    <row r="447" spans="2:2" ht="15.75" customHeight="1" x14ac:dyDescent="0.2">
      <c r="B447" s="228"/>
    </row>
    <row r="448" spans="2:2" ht="15.75" customHeight="1" x14ac:dyDescent="0.2">
      <c r="B448" s="228"/>
    </row>
    <row r="449" spans="2:2" ht="15.75" customHeight="1" x14ac:dyDescent="0.2">
      <c r="B449" s="228"/>
    </row>
    <row r="450" spans="2:2" ht="15.75" customHeight="1" x14ac:dyDescent="0.2">
      <c r="B450" s="228"/>
    </row>
    <row r="451" spans="2:2" ht="15.75" customHeight="1" x14ac:dyDescent="0.2">
      <c r="B451" s="228"/>
    </row>
    <row r="452" spans="2:2" ht="15.75" customHeight="1" x14ac:dyDescent="0.2">
      <c r="B452" s="228"/>
    </row>
    <row r="453" spans="2:2" ht="15.75" customHeight="1" x14ac:dyDescent="0.2">
      <c r="B453" s="228"/>
    </row>
    <row r="454" spans="2:2" ht="15.75" customHeight="1" x14ac:dyDescent="0.2">
      <c r="B454" s="228"/>
    </row>
    <row r="455" spans="2:2" ht="15.75" customHeight="1" x14ac:dyDescent="0.2">
      <c r="B455" s="228"/>
    </row>
    <row r="456" spans="2:2" ht="15.75" customHeight="1" x14ac:dyDescent="0.2">
      <c r="B456" s="228"/>
    </row>
    <row r="457" spans="2:2" ht="15.75" customHeight="1" x14ac:dyDescent="0.2">
      <c r="B457" s="228"/>
    </row>
    <row r="458" spans="2:2" ht="15.75" customHeight="1" x14ac:dyDescent="0.2">
      <c r="B458" s="228"/>
    </row>
    <row r="459" spans="2:2" ht="15.75" customHeight="1" x14ac:dyDescent="0.2">
      <c r="B459" s="228"/>
    </row>
    <row r="460" spans="2:2" ht="15.75" customHeight="1" x14ac:dyDescent="0.2">
      <c r="B460" s="228"/>
    </row>
    <row r="461" spans="2:2" ht="15.75" customHeight="1" x14ac:dyDescent="0.2">
      <c r="B461" s="228"/>
    </row>
    <row r="462" spans="2:2" ht="15.75" customHeight="1" x14ac:dyDescent="0.2">
      <c r="B462" s="228"/>
    </row>
    <row r="463" spans="2:2" ht="15.75" customHeight="1" x14ac:dyDescent="0.2">
      <c r="B463" s="228"/>
    </row>
    <row r="464" spans="2:2" ht="15.75" customHeight="1" x14ac:dyDescent="0.2">
      <c r="B464" s="228"/>
    </row>
    <row r="465" spans="2:2" ht="15.75" customHeight="1" x14ac:dyDescent="0.2">
      <c r="B465" s="228"/>
    </row>
    <row r="466" spans="2:2" ht="15.75" customHeight="1" x14ac:dyDescent="0.2">
      <c r="B466" s="228"/>
    </row>
    <row r="467" spans="2:2" ht="15.75" customHeight="1" x14ac:dyDescent="0.2">
      <c r="B467" s="228"/>
    </row>
    <row r="468" spans="2:2" ht="15.75" customHeight="1" x14ac:dyDescent="0.2">
      <c r="B468" s="228"/>
    </row>
    <row r="469" spans="2:2" ht="15.75" customHeight="1" x14ac:dyDescent="0.2">
      <c r="B469" s="228"/>
    </row>
    <row r="470" spans="2:2" ht="15.75" customHeight="1" x14ac:dyDescent="0.2">
      <c r="B470" s="228"/>
    </row>
    <row r="471" spans="2:2" ht="15.75" customHeight="1" x14ac:dyDescent="0.2">
      <c r="B471" s="228"/>
    </row>
    <row r="472" spans="2:2" ht="15.75" customHeight="1" x14ac:dyDescent="0.2">
      <c r="B472" s="228"/>
    </row>
    <row r="473" spans="2:2" ht="15.75" customHeight="1" x14ac:dyDescent="0.2">
      <c r="B473" s="228"/>
    </row>
    <row r="474" spans="2:2" ht="15.75" customHeight="1" x14ac:dyDescent="0.2">
      <c r="B474" s="228"/>
    </row>
    <row r="475" spans="2:2" ht="15.75" customHeight="1" x14ac:dyDescent="0.2">
      <c r="B475" s="228"/>
    </row>
    <row r="476" spans="2:2" ht="15.75" customHeight="1" x14ac:dyDescent="0.2">
      <c r="B476" s="228"/>
    </row>
    <row r="477" spans="2:2" ht="15.75" customHeight="1" x14ac:dyDescent="0.2">
      <c r="B477" s="228"/>
    </row>
    <row r="478" spans="2:2" ht="15.75" customHeight="1" x14ac:dyDescent="0.2">
      <c r="B478" s="228"/>
    </row>
    <row r="479" spans="2:2" ht="15.75" customHeight="1" x14ac:dyDescent="0.2">
      <c r="B479" s="228"/>
    </row>
    <row r="480" spans="2:2" ht="15.75" customHeight="1" x14ac:dyDescent="0.2">
      <c r="B480" s="228"/>
    </row>
    <row r="481" spans="2:2" ht="15.75" customHeight="1" x14ac:dyDescent="0.2">
      <c r="B481" s="228"/>
    </row>
    <row r="482" spans="2:2" ht="15.75" customHeight="1" x14ac:dyDescent="0.2">
      <c r="B482" s="228"/>
    </row>
    <row r="483" spans="2:2" ht="15.75" customHeight="1" x14ac:dyDescent="0.2">
      <c r="B483" s="228"/>
    </row>
    <row r="484" spans="2:2" ht="15.75" customHeight="1" x14ac:dyDescent="0.2">
      <c r="B484" s="228"/>
    </row>
    <row r="485" spans="2:2" ht="15.75" customHeight="1" x14ac:dyDescent="0.2">
      <c r="B485" s="228"/>
    </row>
    <row r="486" spans="2:2" ht="15.75" customHeight="1" x14ac:dyDescent="0.2">
      <c r="B486" s="228"/>
    </row>
    <row r="487" spans="2:2" ht="15.75" customHeight="1" x14ac:dyDescent="0.2">
      <c r="B487" s="228"/>
    </row>
    <row r="488" spans="2:2" ht="15.75" customHeight="1" x14ac:dyDescent="0.2">
      <c r="B488" s="228"/>
    </row>
    <row r="489" spans="2:2" ht="15.75" customHeight="1" x14ac:dyDescent="0.2">
      <c r="B489" s="228"/>
    </row>
    <row r="490" spans="2:2" ht="15.75" customHeight="1" x14ac:dyDescent="0.2">
      <c r="B490" s="228"/>
    </row>
    <row r="491" spans="2:2" ht="15.75" customHeight="1" x14ac:dyDescent="0.2">
      <c r="B491" s="228"/>
    </row>
    <row r="492" spans="2:2" ht="15.75" customHeight="1" x14ac:dyDescent="0.2">
      <c r="B492" s="228"/>
    </row>
    <row r="493" spans="2:2" ht="15.75" customHeight="1" x14ac:dyDescent="0.2">
      <c r="B493" s="228"/>
    </row>
    <row r="494" spans="2:2" ht="15.75" customHeight="1" x14ac:dyDescent="0.2">
      <c r="B494" s="228"/>
    </row>
    <row r="495" spans="2:2" ht="15.75" customHeight="1" x14ac:dyDescent="0.2">
      <c r="B495" s="228"/>
    </row>
    <row r="496" spans="2:2" ht="15.75" customHeight="1" x14ac:dyDescent="0.2">
      <c r="B496" s="228"/>
    </row>
    <row r="497" spans="2:2" ht="15.75" customHeight="1" x14ac:dyDescent="0.2">
      <c r="B497" s="228"/>
    </row>
    <row r="498" spans="2:2" ht="15.75" customHeight="1" x14ac:dyDescent="0.2">
      <c r="B498" s="228"/>
    </row>
    <row r="499" spans="2:2" ht="15.75" customHeight="1" x14ac:dyDescent="0.2">
      <c r="B499" s="228"/>
    </row>
    <row r="500" spans="2:2" ht="15.75" customHeight="1" x14ac:dyDescent="0.2">
      <c r="B500" s="228"/>
    </row>
    <row r="501" spans="2:2" ht="15.75" customHeight="1" x14ac:dyDescent="0.2">
      <c r="B501" s="228"/>
    </row>
    <row r="502" spans="2:2" ht="15.75" customHeight="1" x14ac:dyDescent="0.2">
      <c r="B502" s="228"/>
    </row>
    <row r="503" spans="2:2" ht="15.75" customHeight="1" x14ac:dyDescent="0.2">
      <c r="B503" s="228"/>
    </row>
    <row r="504" spans="2:2" ht="15.75" customHeight="1" x14ac:dyDescent="0.2">
      <c r="B504" s="228"/>
    </row>
    <row r="505" spans="2:2" ht="15.75" customHeight="1" x14ac:dyDescent="0.2">
      <c r="B505" s="228"/>
    </row>
    <row r="506" spans="2:2" ht="15.75" customHeight="1" x14ac:dyDescent="0.2">
      <c r="B506" s="228"/>
    </row>
    <row r="507" spans="2:2" ht="15.75" customHeight="1" x14ac:dyDescent="0.2">
      <c r="B507" s="228"/>
    </row>
    <row r="508" spans="2:2" ht="15.75" customHeight="1" x14ac:dyDescent="0.2">
      <c r="B508" s="228"/>
    </row>
    <row r="509" spans="2:2" ht="15.75" customHeight="1" x14ac:dyDescent="0.2">
      <c r="B509" s="228"/>
    </row>
    <row r="510" spans="2:2" ht="15.75" customHeight="1" x14ac:dyDescent="0.2">
      <c r="B510" s="228"/>
    </row>
    <row r="511" spans="2:2" ht="15.75" customHeight="1" x14ac:dyDescent="0.2">
      <c r="B511" s="228"/>
    </row>
    <row r="512" spans="2:2" ht="15.75" customHeight="1" x14ac:dyDescent="0.2">
      <c r="B512" s="228"/>
    </row>
    <row r="513" spans="2:2" ht="15.75" customHeight="1" x14ac:dyDescent="0.2">
      <c r="B513" s="228"/>
    </row>
    <row r="514" spans="2:2" ht="15.75" customHeight="1" x14ac:dyDescent="0.2">
      <c r="B514" s="228"/>
    </row>
    <row r="515" spans="2:2" ht="15.75" customHeight="1" x14ac:dyDescent="0.2">
      <c r="B515" s="228"/>
    </row>
    <row r="516" spans="2:2" ht="15.75" customHeight="1" x14ac:dyDescent="0.2">
      <c r="B516" s="228"/>
    </row>
    <row r="517" spans="2:2" ht="15.75" customHeight="1" x14ac:dyDescent="0.2">
      <c r="B517" s="228"/>
    </row>
    <row r="518" spans="2:2" ht="15.75" customHeight="1" x14ac:dyDescent="0.2">
      <c r="B518" s="228"/>
    </row>
    <row r="519" spans="2:2" ht="15.75" customHeight="1" x14ac:dyDescent="0.2">
      <c r="B519" s="228"/>
    </row>
    <row r="520" spans="2:2" ht="15.75" customHeight="1" x14ac:dyDescent="0.2">
      <c r="B520" s="228"/>
    </row>
    <row r="521" spans="2:2" ht="15.75" customHeight="1" x14ac:dyDescent="0.2">
      <c r="B521" s="228"/>
    </row>
    <row r="522" spans="2:2" ht="15.75" customHeight="1" x14ac:dyDescent="0.2">
      <c r="B522" s="228"/>
    </row>
    <row r="523" spans="2:2" ht="15.75" customHeight="1" x14ac:dyDescent="0.2">
      <c r="B523" s="228"/>
    </row>
    <row r="524" spans="2:2" ht="15.75" customHeight="1" x14ac:dyDescent="0.2">
      <c r="B524" s="228"/>
    </row>
    <row r="525" spans="2:2" ht="15.75" customHeight="1" x14ac:dyDescent="0.2">
      <c r="B525" s="228"/>
    </row>
    <row r="526" spans="2:2" ht="15.75" customHeight="1" x14ac:dyDescent="0.2">
      <c r="B526" s="228"/>
    </row>
    <row r="527" spans="2:2" ht="15.75" customHeight="1" x14ac:dyDescent="0.2">
      <c r="B527" s="228"/>
    </row>
    <row r="528" spans="2:2" ht="15.75" customHeight="1" x14ac:dyDescent="0.2">
      <c r="B528" s="228"/>
    </row>
    <row r="529" spans="2:2" ht="15.75" customHeight="1" x14ac:dyDescent="0.2">
      <c r="B529" s="228"/>
    </row>
    <row r="530" spans="2:2" ht="15.75" customHeight="1" x14ac:dyDescent="0.2">
      <c r="B530" s="228"/>
    </row>
    <row r="531" spans="2:2" ht="15.75" customHeight="1" x14ac:dyDescent="0.2">
      <c r="B531" s="228"/>
    </row>
    <row r="532" spans="2:2" ht="15.75" customHeight="1" x14ac:dyDescent="0.2">
      <c r="B532" s="228"/>
    </row>
    <row r="533" spans="2:2" ht="15.75" customHeight="1" x14ac:dyDescent="0.2">
      <c r="B533" s="228"/>
    </row>
    <row r="534" spans="2:2" ht="15.75" customHeight="1" x14ac:dyDescent="0.2">
      <c r="B534" s="228"/>
    </row>
    <row r="535" spans="2:2" ht="15.75" customHeight="1" x14ac:dyDescent="0.2">
      <c r="B535" s="228"/>
    </row>
    <row r="536" spans="2:2" ht="15.75" customHeight="1" x14ac:dyDescent="0.2">
      <c r="B536" s="228"/>
    </row>
    <row r="537" spans="2:2" ht="15.75" customHeight="1" x14ac:dyDescent="0.2">
      <c r="B537" s="228"/>
    </row>
    <row r="538" spans="2:2" ht="15.75" customHeight="1" x14ac:dyDescent="0.2">
      <c r="B538" s="228"/>
    </row>
    <row r="539" spans="2:2" ht="15.75" customHeight="1" x14ac:dyDescent="0.2">
      <c r="B539" s="228"/>
    </row>
    <row r="540" spans="2:2" ht="15.75" customHeight="1" x14ac:dyDescent="0.2">
      <c r="B540" s="228"/>
    </row>
    <row r="541" spans="2:2" ht="15.75" customHeight="1" x14ac:dyDescent="0.2">
      <c r="B541" s="228"/>
    </row>
    <row r="542" spans="2:2" ht="15.75" customHeight="1" x14ac:dyDescent="0.2">
      <c r="B542" s="228"/>
    </row>
    <row r="543" spans="2:2" ht="15.75" customHeight="1" x14ac:dyDescent="0.2">
      <c r="B543" s="228"/>
    </row>
    <row r="544" spans="2:2" ht="15.75" customHeight="1" x14ac:dyDescent="0.2">
      <c r="B544" s="228"/>
    </row>
    <row r="545" spans="2:2" ht="15.75" customHeight="1" x14ac:dyDescent="0.2">
      <c r="B545" s="228"/>
    </row>
    <row r="546" spans="2:2" ht="15.75" customHeight="1" x14ac:dyDescent="0.2">
      <c r="B546" s="228"/>
    </row>
    <row r="547" spans="2:2" ht="15.75" customHeight="1" x14ac:dyDescent="0.2">
      <c r="B547" s="228"/>
    </row>
    <row r="548" spans="2:2" ht="15.75" customHeight="1" x14ac:dyDescent="0.2">
      <c r="B548" s="228"/>
    </row>
    <row r="549" spans="2:2" ht="15.75" customHeight="1" x14ac:dyDescent="0.2">
      <c r="B549" s="228"/>
    </row>
    <row r="550" spans="2:2" ht="15.75" customHeight="1" x14ac:dyDescent="0.2">
      <c r="B550" s="228"/>
    </row>
    <row r="551" spans="2:2" ht="15.75" customHeight="1" x14ac:dyDescent="0.2">
      <c r="B551" s="228"/>
    </row>
    <row r="552" spans="2:2" ht="15.75" customHeight="1" x14ac:dyDescent="0.2">
      <c r="B552" s="228"/>
    </row>
    <row r="553" spans="2:2" ht="15.75" customHeight="1" x14ac:dyDescent="0.2">
      <c r="B553" s="228"/>
    </row>
    <row r="554" spans="2:2" ht="15.75" customHeight="1" x14ac:dyDescent="0.2">
      <c r="B554" s="228"/>
    </row>
    <row r="555" spans="2:2" ht="15.75" customHeight="1" x14ac:dyDescent="0.2">
      <c r="B555" s="228"/>
    </row>
    <row r="556" spans="2:2" ht="15.75" customHeight="1" x14ac:dyDescent="0.2">
      <c r="B556" s="228"/>
    </row>
    <row r="557" spans="2:2" ht="15.75" customHeight="1" x14ac:dyDescent="0.2">
      <c r="B557" s="228"/>
    </row>
    <row r="558" spans="2:2" ht="15.75" customHeight="1" x14ac:dyDescent="0.2">
      <c r="B558" s="228"/>
    </row>
    <row r="559" spans="2:2" ht="15.75" customHeight="1" x14ac:dyDescent="0.2">
      <c r="B559" s="228"/>
    </row>
    <row r="560" spans="2:2" ht="15.75" customHeight="1" x14ac:dyDescent="0.2">
      <c r="B560" s="228"/>
    </row>
    <row r="561" spans="2:2" ht="15.75" customHeight="1" x14ac:dyDescent="0.2">
      <c r="B561" s="228"/>
    </row>
    <row r="562" spans="2:2" ht="15.75" customHeight="1" x14ac:dyDescent="0.2">
      <c r="B562" s="228"/>
    </row>
    <row r="563" spans="2:2" ht="15.75" customHeight="1" x14ac:dyDescent="0.2">
      <c r="B563" s="228"/>
    </row>
    <row r="564" spans="2:2" ht="15.75" customHeight="1" x14ac:dyDescent="0.2">
      <c r="B564" s="228"/>
    </row>
    <row r="565" spans="2:2" ht="15.75" customHeight="1" x14ac:dyDescent="0.2">
      <c r="B565" s="228"/>
    </row>
    <row r="566" spans="2:2" ht="15.75" customHeight="1" x14ac:dyDescent="0.2">
      <c r="B566" s="228"/>
    </row>
    <row r="567" spans="2:2" ht="15.75" customHeight="1" x14ac:dyDescent="0.2">
      <c r="B567" s="228"/>
    </row>
    <row r="568" spans="2:2" ht="15.75" customHeight="1" x14ac:dyDescent="0.2">
      <c r="B568" s="228"/>
    </row>
    <row r="569" spans="2:2" ht="15.75" customHeight="1" x14ac:dyDescent="0.2">
      <c r="B569" s="228"/>
    </row>
    <row r="570" spans="2:2" ht="15.75" customHeight="1" x14ac:dyDescent="0.2">
      <c r="B570" s="228"/>
    </row>
    <row r="571" spans="2:2" ht="15.75" customHeight="1" x14ac:dyDescent="0.2">
      <c r="B571" s="228"/>
    </row>
    <row r="572" spans="2:2" ht="15.75" customHeight="1" x14ac:dyDescent="0.2">
      <c r="B572" s="228"/>
    </row>
    <row r="573" spans="2:2" ht="15.75" customHeight="1" x14ac:dyDescent="0.2">
      <c r="B573" s="228"/>
    </row>
    <row r="574" spans="2:2" ht="15.75" customHeight="1" x14ac:dyDescent="0.2">
      <c r="B574" s="228"/>
    </row>
    <row r="575" spans="2:2" ht="15.75" customHeight="1" x14ac:dyDescent="0.2">
      <c r="B575" s="228"/>
    </row>
    <row r="576" spans="2:2" ht="15.75" customHeight="1" x14ac:dyDescent="0.2">
      <c r="B576" s="228"/>
    </row>
    <row r="577" spans="2:2" ht="15.75" customHeight="1" x14ac:dyDescent="0.2">
      <c r="B577" s="228"/>
    </row>
    <row r="578" spans="2:2" ht="15.75" customHeight="1" x14ac:dyDescent="0.2">
      <c r="B578" s="228"/>
    </row>
    <row r="579" spans="2:2" ht="15.75" customHeight="1" x14ac:dyDescent="0.2">
      <c r="B579" s="228"/>
    </row>
    <row r="580" spans="2:2" ht="15.75" customHeight="1" x14ac:dyDescent="0.2">
      <c r="B580" s="228"/>
    </row>
    <row r="581" spans="2:2" ht="15.75" customHeight="1" x14ac:dyDescent="0.2">
      <c r="B581" s="228"/>
    </row>
    <row r="582" spans="2:2" ht="15.75" customHeight="1" x14ac:dyDescent="0.2">
      <c r="B582" s="228"/>
    </row>
    <row r="583" spans="2:2" ht="15.75" customHeight="1" x14ac:dyDescent="0.2">
      <c r="B583" s="228"/>
    </row>
    <row r="584" spans="2:2" ht="15.75" customHeight="1" x14ac:dyDescent="0.2">
      <c r="B584" s="228"/>
    </row>
    <row r="585" spans="2:2" ht="15.75" customHeight="1" x14ac:dyDescent="0.2">
      <c r="B585" s="228"/>
    </row>
    <row r="586" spans="2:2" ht="15.75" customHeight="1" x14ac:dyDescent="0.2">
      <c r="B586" s="228"/>
    </row>
    <row r="587" spans="2:2" ht="15.75" customHeight="1" x14ac:dyDescent="0.2">
      <c r="B587" s="228"/>
    </row>
    <row r="588" spans="2:2" ht="15.75" customHeight="1" x14ac:dyDescent="0.2">
      <c r="B588" s="228"/>
    </row>
    <row r="589" spans="2:2" ht="15.75" customHeight="1" x14ac:dyDescent="0.2">
      <c r="B589" s="228"/>
    </row>
    <row r="590" spans="2:2" ht="15.75" customHeight="1" x14ac:dyDescent="0.2">
      <c r="B590" s="228"/>
    </row>
    <row r="591" spans="2:2" ht="15.75" customHeight="1" x14ac:dyDescent="0.2">
      <c r="B591" s="228"/>
    </row>
    <row r="592" spans="2:2" ht="15.75" customHeight="1" x14ac:dyDescent="0.2">
      <c r="B592" s="228"/>
    </row>
    <row r="593" spans="2:2" ht="15.75" customHeight="1" x14ac:dyDescent="0.2">
      <c r="B593" s="228"/>
    </row>
    <row r="594" spans="2:2" ht="15.75" customHeight="1" x14ac:dyDescent="0.2">
      <c r="B594" s="228"/>
    </row>
    <row r="595" spans="2:2" ht="15.75" customHeight="1" x14ac:dyDescent="0.2">
      <c r="B595" s="228"/>
    </row>
    <row r="596" spans="2:2" ht="15.75" customHeight="1" x14ac:dyDescent="0.2">
      <c r="B596" s="228"/>
    </row>
    <row r="597" spans="2:2" ht="15.75" customHeight="1" x14ac:dyDescent="0.2">
      <c r="B597" s="228"/>
    </row>
    <row r="598" spans="2:2" ht="15.75" customHeight="1" x14ac:dyDescent="0.2">
      <c r="B598" s="228"/>
    </row>
    <row r="599" spans="2:2" ht="15.75" customHeight="1" x14ac:dyDescent="0.2">
      <c r="B599" s="228"/>
    </row>
    <row r="600" spans="2:2" ht="15.75" customHeight="1" x14ac:dyDescent="0.2">
      <c r="B600" s="228"/>
    </row>
    <row r="601" spans="2:2" ht="15.75" customHeight="1" x14ac:dyDescent="0.2">
      <c r="B601" s="228"/>
    </row>
    <row r="602" spans="2:2" ht="15.75" customHeight="1" x14ac:dyDescent="0.2">
      <c r="B602" s="228"/>
    </row>
    <row r="603" spans="2:2" ht="15.75" customHeight="1" x14ac:dyDescent="0.2">
      <c r="B603" s="228"/>
    </row>
    <row r="604" spans="2:2" ht="15.75" customHeight="1" x14ac:dyDescent="0.2">
      <c r="B604" s="228"/>
    </row>
    <row r="605" spans="2:2" ht="15.75" customHeight="1" x14ac:dyDescent="0.2">
      <c r="B605" s="228"/>
    </row>
    <row r="606" spans="2:2" ht="15.75" customHeight="1" x14ac:dyDescent="0.2">
      <c r="B606" s="228"/>
    </row>
    <row r="607" spans="2:2" ht="15.75" customHeight="1" x14ac:dyDescent="0.2">
      <c r="B607" s="228"/>
    </row>
    <row r="608" spans="2:2" ht="15.75" customHeight="1" x14ac:dyDescent="0.2">
      <c r="B608" s="228"/>
    </row>
    <row r="609" spans="2:2" ht="15.75" customHeight="1" x14ac:dyDescent="0.2">
      <c r="B609" s="228"/>
    </row>
    <row r="610" spans="2:2" ht="15.75" customHeight="1" x14ac:dyDescent="0.2">
      <c r="B610" s="228"/>
    </row>
    <row r="611" spans="2:2" ht="15.75" customHeight="1" x14ac:dyDescent="0.2">
      <c r="B611" s="228"/>
    </row>
    <row r="612" spans="2:2" ht="15.75" customHeight="1" x14ac:dyDescent="0.2">
      <c r="B612" s="228"/>
    </row>
    <row r="613" spans="2:2" ht="15.75" customHeight="1" x14ac:dyDescent="0.2">
      <c r="B613" s="228"/>
    </row>
    <row r="614" spans="2:2" ht="15.75" customHeight="1" x14ac:dyDescent="0.2">
      <c r="B614" s="228"/>
    </row>
    <row r="615" spans="2:2" ht="15.75" customHeight="1" x14ac:dyDescent="0.2">
      <c r="B615" s="228"/>
    </row>
    <row r="616" spans="2:2" ht="15.75" customHeight="1" x14ac:dyDescent="0.2">
      <c r="B616" s="228"/>
    </row>
    <row r="617" spans="2:2" ht="15.75" customHeight="1" x14ac:dyDescent="0.2">
      <c r="B617" s="228"/>
    </row>
    <row r="618" spans="2:2" ht="15.75" customHeight="1" x14ac:dyDescent="0.2">
      <c r="B618" s="228"/>
    </row>
    <row r="619" spans="2:2" ht="15.75" customHeight="1" x14ac:dyDescent="0.2">
      <c r="B619" s="228"/>
    </row>
    <row r="620" spans="2:2" ht="15.75" customHeight="1" x14ac:dyDescent="0.2">
      <c r="B620" s="228"/>
    </row>
    <row r="621" spans="2:2" ht="15.75" customHeight="1" x14ac:dyDescent="0.2">
      <c r="B621" s="228"/>
    </row>
    <row r="622" spans="2:2" ht="15.75" customHeight="1" x14ac:dyDescent="0.2">
      <c r="B622" s="228"/>
    </row>
    <row r="623" spans="2:2" ht="15.75" customHeight="1" x14ac:dyDescent="0.2">
      <c r="B623" s="228"/>
    </row>
    <row r="624" spans="2:2" ht="15.75" customHeight="1" x14ac:dyDescent="0.2">
      <c r="B624" s="228"/>
    </row>
    <row r="625" spans="2:2" ht="15.75" customHeight="1" x14ac:dyDescent="0.2">
      <c r="B625" s="228"/>
    </row>
    <row r="626" spans="2:2" ht="15.75" customHeight="1" x14ac:dyDescent="0.2">
      <c r="B626" s="228"/>
    </row>
    <row r="627" spans="2:2" ht="15.75" customHeight="1" x14ac:dyDescent="0.2">
      <c r="B627" s="228"/>
    </row>
    <row r="628" spans="2:2" ht="15.75" customHeight="1" x14ac:dyDescent="0.2">
      <c r="B628" s="228"/>
    </row>
    <row r="629" spans="2:2" ht="15.75" customHeight="1" x14ac:dyDescent="0.2">
      <c r="B629" s="228"/>
    </row>
    <row r="630" spans="2:2" ht="15.75" customHeight="1" x14ac:dyDescent="0.2">
      <c r="B630" s="228"/>
    </row>
    <row r="631" spans="2:2" ht="15.75" customHeight="1" x14ac:dyDescent="0.2">
      <c r="B631" s="228"/>
    </row>
    <row r="632" spans="2:2" ht="15.75" customHeight="1" x14ac:dyDescent="0.2">
      <c r="B632" s="228"/>
    </row>
    <row r="633" spans="2:2" ht="15.75" customHeight="1" x14ac:dyDescent="0.2">
      <c r="B633" s="228"/>
    </row>
    <row r="634" spans="2:2" ht="15.75" customHeight="1" x14ac:dyDescent="0.2">
      <c r="B634" s="228"/>
    </row>
    <row r="635" spans="2:2" ht="15.75" customHeight="1" x14ac:dyDescent="0.2">
      <c r="B635" s="228"/>
    </row>
    <row r="636" spans="2:2" ht="15.75" customHeight="1" x14ac:dyDescent="0.2">
      <c r="B636" s="228"/>
    </row>
    <row r="637" spans="2:2" ht="15.75" customHeight="1" x14ac:dyDescent="0.2">
      <c r="B637" s="228"/>
    </row>
    <row r="638" spans="2:2" ht="15.75" customHeight="1" x14ac:dyDescent="0.2">
      <c r="B638" s="228"/>
    </row>
    <row r="639" spans="2:2" ht="15.75" customHeight="1" x14ac:dyDescent="0.2">
      <c r="B639" s="228"/>
    </row>
    <row r="640" spans="2:2" ht="15.75" customHeight="1" x14ac:dyDescent="0.2">
      <c r="B640" s="228"/>
    </row>
    <row r="641" spans="2:2" ht="15.75" customHeight="1" x14ac:dyDescent="0.2">
      <c r="B641" s="228"/>
    </row>
    <row r="642" spans="2:2" ht="15.75" customHeight="1" x14ac:dyDescent="0.2">
      <c r="B642" s="228"/>
    </row>
    <row r="643" spans="2:2" ht="15.75" customHeight="1" x14ac:dyDescent="0.2">
      <c r="B643" s="228"/>
    </row>
    <row r="644" spans="2:2" ht="15.75" customHeight="1" x14ac:dyDescent="0.2">
      <c r="B644" s="228"/>
    </row>
    <row r="645" spans="2:2" ht="15.75" customHeight="1" x14ac:dyDescent="0.2">
      <c r="B645" s="228"/>
    </row>
    <row r="646" spans="2:2" ht="15.75" customHeight="1" x14ac:dyDescent="0.2">
      <c r="B646" s="228"/>
    </row>
    <row r="647" spans="2:2" ht="15.75" customHeight="1" x14ac:dyDescent="0.2">
      <c r="B647" s="228"/>
    </row>
    <row r="648" spans="2:2" ht="15.75" customHeight="1" x14ac:dyDescent="0.2">
      <c r="B648" s="228"/>
    </row>
    <row r="649" spans="2:2" ht="15.75" customHeight="1" x14ac:dyDescent="0.2">
      <c r="B649" s="228"/>
    </row>
    <row r="650" spans="2:2" ht="15.75" customHeight="1" x14ac:dyDescent="0.2">
      <c r="B650" s="228"/>
    </row>
    <row r="651" spans="2:2" ht="15.75" customHeight="1" x14ac:dyDescent="0.2">
      <c r="B651" s="228"/>
    </row>
    <row r="652" spans="2:2" ht="15.75" customHeight="1" x14ac:dyDescent="0.2">
      <c r="B652" s="228"/>
    </row>
    <row r="653" spans="2:2" ht="15.75" customHeight="1" x14ac:dyDescent="0.2">
      <c r="B653" s="228"/>
    </row>
    <row r="654" spans="2:2" ht="15.75" customHeight="1" x14ac:dyDescent="0.2">
      <c r="B654" s="228"/>
    </row>
    <row r="655" spans="2:2" ht="15.75" customHeight="1" x14ac:dyDescent="0.2">
      <c r="B655" s="228"/>
    </row>
    <row r="656" spans="2:2" ht="15.75" customHeight="1" x14ac:dyDescent="0.2">
      <c r="B656" s="228"/>
    </row>
    <row r="657" spans="2:2" ht="15.75" customHeight="1" x14ac:dyDescent="0.2">
      <c r="B657" s="228"/>
    </row>
    <row r="658" spans="2:2" ht="15.75" customHeight="1" x14ac:dyDescent="0.2">
      <c r="B658" s="228"/>
    </row>
    <row r="659" spans="2:2" ht="15.75" customHeight="1" x14ac:dyDescent="0.2">
      <c r="B659" s="228"/>
    </row>
    <row r="660" spans="2:2" ht="15.75" customHeight="1" x14ac:dyDescent="0.2">
      <c r="B660" s="228"/>
    </row>
    <row r="661" spans="2:2" ht="15.75" customHeight="1" x14ac:dyDescent="0.2">
      <c r="B661" s="228"/>
    </row>
    <row r="662" spans="2:2" ht="15.75" customHeight="1" x14ac:dyDescent="0.2">
      <c r="B662" s="228"/>
    </row>
    <row r="663" spans="2:2" ht="15.75" customHeight="1" x14ac:dyDescent="0.2">
      <c r="B663" s="228"/>
    </row>
    <row r="664" spans="2:2" ht="15.75" customHeight="1" x14ac:dyDescent="0.2">
      <c r="B664" s="228"/>
    </row>
    <row r="665" spans="2:2" ht="15.75" customHeight="1" x14ac:dyDescent="0.2">
      <c r="B665" s="228"/>
    </row>
    <row r="666" spans="2:2" ht="15.75" customHeight="1" x14ac:dyDescent="0.2">
      <c r="B666" s="228"/>
    </row>
    <row r="667" spans="2:2" ht="15.75" customHeight="1" x14ac:dyDescent="0.2">
      <c r="B667" s="228"/>
    </row>
    <row r="668" spans="2:2" ht="15.75" customHeight="1" x14ac:dyDescent="0.2">
      <c r="B668" s="228"/>
    </row>
    <row r="669" spans="2:2" ht="15.75" customHeight="1" x14ac:dyDescent="0.2">
      <c r="B669" s="228"/>
    </row>
    <row r="670" spans="2:2" ht="15.75" customHeight="1" x14ac:dyDescent="0.2">
      <c r="B670" s="228"/>
    </row>
    <row r="671" spans="2:2" ht="15.75" customHeight="1" x14ac:dyDescent="0.2">
      <c r="B671" s="228"/>
    </row>
    <row r="672" spans="2:2" ht="15.75" customHeight="1" x14ac:dyDescent="0.2">
      <c r="B672" s="228"/>
    </row>
    <row r="673" spans="2:2" ht="15.75" customHeight="1" x14ac:dyDescent="0.2">
      <c r="B673" s="228"/>
    </row>
    <row r="674" spans="2:2" ht="15.75" customHeight="1" x14ac:dyDescent="0.2">
      <c r="B674" s="228"/>
    </row>
    <row r="675" spans="2:2" ht="15.75" customHeight="1" x14ac:dyDescent="0.2">
      <c r="B675" s="228"/>
    </row>
    <row r="676" spans="2:2" ht="15.75" customHeight="1" x14ac:dyDescent="0.2">
      <c r="B676" s="228"/>
    </row>
    <row r="677" spans="2:2" ht="15.75" customHeight="1" x14ac:dyDescent="0.2">
      <c r="B677" s="228"/>
    </row>
    <row r="678" spans="2:2" ht="15.75" customHeight="1" x14ac:dyDescent="0.2">
      <c r="B678" s="228"/>
    </row>
    <row r="679" spans="2:2" ht="15.75" customHeight="1" x14ac:dyDescent="0.2">
      <c r="B679" s="228"/>
    </row>
    <row r="680" spans="2:2" ht="15.75" customHeight="1" x14ac:dyDescent="0.2">
      <c r="B680" s="228"/>
    </row>
    <row r="681" spans="2:2" ht="15.75" customHeight="1" x14ac:dyDescent="0.2">
      <c r="B681" s="228"/>
    </row>
    <row r="682" spans="2:2" ht="15.75" customHeight="1" x14ac:dyDescent="0.2">
      <c r="B682" s="228"/>
    </row>
    <row r="683" spans="2:2" ht="15.75" customHeight="1" x14ac:dyDescent="0.2">
      <c r="B683" s="228"/>
    </row>
    <row r="684" spans="2:2" ht="15.75" customHeight="1" x14ac:dyDescent="0.2">
      <c r="B684" s="228"/>
    </row>
    <row r="685" spans="2:2" ht="15.75" customHeight="1" x14ac:dyDescent="0.2">
      <c r="B685" s="228"/>
    </row>
    <row r="686" spans="2:2" ht="15.75" customHeight="1" x14ac:dyDescent="0.2">
      <c r="B686" s="228"/>
    </row>
    <row r="687" spans="2:2" ht="15.75" customHeight="1" x14ac:dyDescent="0.2">
      <c r="B687" s="228"/>
    </row>
    <row r="688" spans="2:2" ht="15.75" customHeight="1" x14ac:dyDescent="0.2">
      <c r="B688" s="228"/>
    </row>
    <row r="689" spans="2:2" ht="15.75" customHeight="1" x14ac:dyDescent="0.2">
      <c r="B689" s="228"/>
    </row>
    <row r="690" spans="2:2" ht="15.75" customHeight="1" x14ac:dyDescent="0.2">
      <c r="B690" s="228"/>
    </row>
    <row r="691" spans="2:2" ht="15.75" customHeight="1" x14ac:dyDescent="0.2">
      <c r="B691" s="228"/>
    </row>
    <row r="692" spans="2:2" ht="15.75" customHeight="1" x14ac:dyDescent="0.2">
      <c r="B692" s="228"/>
    </row>
    <row r="693" spans="2:2" ht="15.75" customHeight="1" x14ac:dyDescent="0.2">
      <c r="B693" s="228"/>
    </row>
    <row r="694" spans="2:2" ht="15.75" customHeight="1" x14ac:dyDescent="0.2">
      <c r="B694" s="228"/>
    </row>
    <row r="695" spans="2:2" ht="15.75" customHeight="1" x14ac:dyDescent="0.2">
      <c r="B695" s="228"/>
    </row>
    <row r="696" spans="2:2" ht="15.75" customHeight="1" x14ac:dyDescent="0.2">
      <c r="B696" s="228"/>
    </row>
    <row r="697" spans="2:2" ht="15.75" customHeight="1" x14ac:dyDescent="0.2">
      <c r="B697" s="228"/>
    </row>
    <row r="698" spans="2:2" ht="15.75" customHeight="1" x14ac:dyDescent="0.2">
      <c r="B698" s="228"/>
    </row>
    <row r="699" spans="2:2" ht="15.75" customHeight="1" x14ac:dyDescent="0.2">
      <c r="B699" s="228"/>
    </row>
    <row r="700" spans="2:2" ht="15.75" customHeight="1" x14ac:dyDescent="0.2">
      <c r="B700" s="228"/>
    </row>
    <row r="701" spans="2:2" ht="15.75" customHeight="1" x14ac:dyDescent="0.2">
      <c r="B701" s="228"/>
    </row>
    <row r="702" spans="2:2" ht="15.75" customHeight="1" x14ac:dyDescent="0.2">
      <c r="B702" s="228"/>
    </row>
    <row r="703" spans="2:2" ht="15.75" customHeight="1" x14ac:dyDescent="0.2">
      <c r="B703" s="228"/>
    </row>
    <row r="704" spans="2:2" ht="15.75" customHeight="1" x14ac:dyDescent="0.2">
      <c r="B704" s="228"/>
    </row>
    <row r="705" spans="2:2" ht="15.75" customHeight="1" x14ac:dyDescent="0.2">
      <c r="B705" s="228"/>
    </row>
    <row r="706" spans="2:2" ht="15.75" customHeight="1" x14ac:dyDescent="0.2">
      <c r="B706" s="228"/>
    </row>
    <row r="707" spans="2:2" ht="15.75" customHeight="1" x14ac:dyDescent="0.2">
      <c r="B707" s="228"/>
    </row>
    <row r="708" spans="2:2" ht="15.75" customHeight="1" x14ac:dyDescent="0.2">
      <c r="B708" s="228"/>
    </row>
    <row r="709" spans="2:2" ht="15.75" customHeight="1" x14ac:dyDescent="0.2">
      <c r="B709" s="228"/>
    </row>
    <row r="710" spans="2:2" ht="15.75" customHeight="1" x14ac:dyDescent="0.2">
      <c r="B710" s="228"/>
    </row>
    <row r="711" spans="2:2" ht="15.75" customHeight="1" x14ac:dyDescent="0.2">
      <c r="B711" s="228"/>
    </row>
    <row r="712" spans="2:2" ht="15.75" customHeight="1" x14ac:dyDescent="0.2">
      <c r="B712" s="228"/>
    </row>
    <row r="713" spans="2:2" ht="15.75" customHeight="1" x14ac:dyDescent="0.2">
      <c r="B713" s="228"/>
    </row>
    <row r="714" spans="2:2" ht="15.75" customHeight="1" x14ac:dyDescent="0.2">
      <c r="B714" s="228"/>
    </row>
    <row r="715" spans="2:2" ht="15.75" customHeight="1" x14ac:dyDescent="0.2">
      <c r="B715" s="228"/>
    </row>
    <row r="716" spans="2:2" ht="15.75" customHeight="1" x14ac:dyDescent="0.2">
      <c r="B716" s="228"/>
    </row>
    <row r="717" spans="2:2" ht="15.75" customHeight="1" x14ac:dyDescent="0.2">
      <c r="B717" s="228"/>
    </row>
    <row r="718" spans="2:2" ht="15.75" customHeight="1" x14ac:dyDescent="0.2">
      <c r="B718" s="228"/>
    </row>
    <row r="719" spans="2:2" ht="15.75" customHeight="1" x14ac:dyDescent="0.2">
      <c r="B719" s="228"/>
    </row>
    <row r="720" spans="2:2" ht="15.75" customHeight="1" x14ac:dyDescent="0.2">
      <c r="B720" s="228"/>
    </row>
    <row r="721" spans="2:2" ht="15.75" customHeight="1" x14ac:dyDescent="0.2">
      <c r="B721" s="228"/>
    </row>
    <row r="722" spans="2:2" ht="15.75" customHeight="1" x14ac:dyDescent="0.2">
      <c r="B722" s="228"/>
    </row>
    <row r="723" spans="2:2" ht="15.75" customHeight="1" x14ac:dyDescent="0.2">
      <c r="B723" s="228"/>
    </row>
    <row r="724" spans="2:2" ht="15.75" customHeight="1" x14ac:dyDescent="0.2">
      <c r="B724" s="228"/>
    </row>
    <row r="725" spans="2:2" ht="15.75" customHeight="1" x14ac:dyDescent="0.2">
      <c r="B725" s="228"/>
    </row>
    <row r="726" spans="2:2" ht="15.75" customHeight="1" x14ac:dyDescent="0.2">
      <c r="B726" s="228"/>
    </row>
    <row r="727" spans="2:2" ht="15.75" customHeight="1" x14ac:dyDescent="0.2">
      <c r="B727" s="228"/>
    </row>
    <row r="728" spans="2:2" ht="15.75" customHeight="1" x14ac:dyDescent="0.2">
      <c r="B728" s="228"/>
    </row>
    <row r="729" spans="2:2" ht="15.75" customHeight="1" x14ac:dyDescent="0.2">
      <c r="B729" s="228"/>
    </row>
    <row r="730" spans="2:2" ht="15.75" customHeight="1" x14ac:dyDescent="0.2">
      <c r="B730" s="228"/>
    </row>
    <row r="731" spans="2:2" ht="15.75" customHeight="1" x14ac:dyDescent="0.2">
      <c r="B731" s="228"/>
    </row>
    <row r="732" spans="2:2" ht="15.75" customHeight="1" x14ac:dyDescent="0.2">
      <c r="B732" s="228"/>
    </row>
    <row r="733" spans="2:2" ht="15.75" customHeight="1" x14ac:dyDescent="0.2">
      <c r="B733" s="228"/>
    </row>
    <row r="734" spans="2:2" ht="15.75" customHeight="1" x14ac:dyDescent="0.2">
      <c r="B734" s="228"/>
    </row>
    <row r="735" spans="2:2" ht="15.75" customHeight="1" x14ac:dyDescent="0.2">
      <c r="B735" s="228"/>
    </row>
    <row r="736" spans="2:2" ht="15.75" customHeight="1" x14ac:dyDescent="0.2">
      <c r="B736" s="228"/>
    </row>
    <row r="737" spans="2:2" ht="15.75" customHeight="1" x14ac:dyDescent="0.2">
      <c r="B737" s="228"/>
    </row>
    <row r="738" spans="2:2" ht="15.75" customHeight="1" x14ac:dyDescent="0.2">
      <c r="B738" s="228"/>
    </row>
    <row r="739" spans="2:2" ht="15.75" customHeight="1" x14ac:dyDescent="0.2">
      <c r="B739" s="228"/>
    </row>
    <row r="740" spans="2:2" ht="15.75" customHeight="1" x14ac:dyDescent="0.2">
      <c r="B740" s="228"/>
    </row>
    <row r="741" spans="2:2" ht="15.75" customHeight="1" x14ac:dyDescent="0.2">
      <c r="B741" s="228"/>
    </row>
    <row r="742" spans="2:2" ht="15.75" customHeight="1" x14ac:dyDescent="0.2">
      <c r="B742" s="228"/>
    </row>
    <row r="743" spans="2:2" ht="15.75" customHeight="1" x14ac:dyDescent="0.2">
      <c r="B743" s="228"/>
    </row>
    <row r="744" spans="2:2" ht="15.75" customHeight="1" x14ac:dyDescent="0.2">
      <c r="B744" s="228"/>
    </row>
    <row r="745" spans="2:2" ht="15.75" customHeight="1" x14ac:dyDescent="0.2">
      <c r="B745" s="228"/>
    </row>
    <row r="746" spans="2:2" ht="15.75" customHeight="1" x14ac:dyDescent="0.2">
      <c r="B746" s="228"/>
    </row>
    <row r="747" spans="2:2" ht="15.75" customHeight="1" x14ac:dyDescent="0.2">
      <c r="B747" s="228"/>
    </row>
    <row r="748" spans="2:2" ht="15.75" customHeight="1" x14ac:dyDescent="0.2">
      <c r="B748" s="228"/>
    </row>
    <row r="749" spans="2:2" ht="15.75" customHeight="1" x14ac:dyDescent="0.2">
      <c r="B749" s="228"/>
    </row>
    <row r="750" spans="2:2" ht="15.75" customHeight="1" x14ac:dyDescent="0.2">
      <c r="B750" s="228"/>
    </row>
    <row r="751" spans="2:2" ht="15.75" customHeight="1" x14ac:dyDescent="0.2">
      <c r="B751" s="228"/>
    </row>
    <row r="752" spans="2:2" ht="15.75" customHeight="1" x14ac:dyDescent="0.2">
      <c r="B752" s="228"/>
    </row>
    <row r="753" spans="2:2" ht="15.75" customHeight="1" x14ac:dyDescent="0.2">
      <c r="B753" s="228"/>
    </row>
    <row r="754" spans="2:2" ht="15.75" customHeight="1" x14ac:dyDescent="0.2">
      <c r="B754" s="228"/>
    </row>
    <row r="755" spans="2:2" ht="15.75" customHeight="1" x14ac:dyDescent="0.2">
      <c r="B755" s="228"/>
    </row>
    <row r="756" spans="2:2" ht="15.75" customHeight="1" x14ac:dyDescent="0.2">
      <c r="B756" s="228"/>
    </row>
    <row r="757" spans="2:2" ht="15.75" customHeight="1" x14ac:dyDescent="0.2">
      <c r="B757" s="228"/>
    </row>
    <row r="758" spans="2:2" ht="15.75" customHeight="1" x14ac:dyDescent="0.2">
      <c r="B758" s="228"/>
    </row>
    <row r="759" spans="2:2" ht="15.75" customHeight="1" x14ac:dyDescent="0.2">
      <c r="B759" s="228"/>
    </row>
    <row r="760" spans="2:2" ht="15.75" customHeight="1" x14ac:dyDescent="0.2">
      <c r="B760" s="228"/>
    </row>
    <row r="761" spans="2:2" ht="15.75" customHeight="1" x14ac:dyDescent="0.2">
      <c r="B761" s="228"/>
    </row>
    <row r="762" spans="2:2" ht="15.75" customHeight="1" x14ac:dyDescent="0.2">
      <c r="B762" s="228"/>
    </row>
    <row r="763" spans="2:2" ht="15.75" customHeight="1" x14ac:dyDescent="0.2">
      <c r="B763" s="228"/>
    </row>
    <row r="764" spans="2:2" ht="15.75" customHeight="1" x14ac:dyDescent="0.2">
      <c r="B764" s="228"/>
    </row>
    <row r="765" spans="2:2" ht="15.75" customHeight="1" x14ac:dyDescent="0.2">
      <c r="B765" s="228"/>
    </row>
    <row r="766" spans="2:2" ht="15.75" customHeight="1" x14ac:dyDescent="0.2">
      <c r="B766" s="228"/>
    </row>
    <row r="767" spans="2:2" ht="15.75" customHeight="1" x14ac:dyDescent="0.2">
      <c r="B767" s="228"/>
    </row>
    <row r="768" spans="2:2" ht="15.75" customHeight="1" x14ac:dyDescent="0.2">
      <c r="B768" s="228"/>
    </row>
    <row r="769" spans="2:2" ht="15.75" customHeight="1" x14ac:dyDescent="0.2">
      <c r="B769" s="228"/>
    </row>
    <row r="770" spans="2:2" ht="15.75" customHeight="1" x14ac:dyDescent="0.2">
      <c r="B770" s="228"/>
    </row>
    <row r="771" spans="2:2" ht="15.75" customHeight="1" x14ac:dyDescent="0.2">
      <c r="B771" s="228"/>
    </row>
    <row r="772" spans="2:2" ht="15.75" customHeight="1" x14ac:dyDescent="0.2">
      <c r="B772" s="228"/>
    </row>
    <row r="773" spans="2:2" ht="15.75" customHeight="1" x14ac:dyDescent="0.2">
      <c r="B773" s="228"/>
    </row>
    <row r="774" spans="2:2" ht="15.75" customHeight="1" x14ac:dyDescent="0.2">
      <c r="B774" s="228"/>
    </row>
    <row r="775" spans="2:2" ht="15.75" customHeight="1" x14ac:dyDescent="0.2">
      <c r="B775" s="228"/>
    </row>
    <row r="776" spans="2:2" ht="15.75" customHeight="1" x14ac:dyDescent="0.2">
      <c r="B776" s="228"/>
    </row>
    <row r="777" spans="2:2" ht="15.75" customHeight="1" x14ac:dyDescent="0.2">
      <c r="B777" s="228"/>
    </row>
    <row r="778" spans="2:2" ht="15.75" customHeight="1" x14ac:dyDescent="0.2">
      <c r="B778" s="228"/>
    </row>
    <row r="779" spans="2:2" ht="15.75" customHeight="1" x14ac:dyDescent="0.2">
      <c r="B779" s="228"/>
    </row>
    <row r="780" spans="2:2" ht="15.75" customHeight="1" x14ac:dyDescent="0.2">
      <c r="B780" s="228"/>
    </row>
    <row r="781" spans="2:2" ht="15.75" customHeight="1" x14ac:dyDescent="0.2">
      <c r="B781" s="228"/>
    </row>
    <row r="782" spans="2:2" ht="15.75" customHeight="1" x14ac:dyDescent="0.2">
      <c r="B782" s="228"/>
    </row>
    <row r="783" spans="2:2" ht="15.75" customHeight="1" x14ac:dyDescent="0.2">
      <c r="B783" s="228"/>
    </row>
    <row r="784" spans="2:2" ht="15.75" customHeight="1" x14ac:dyDescent="0.2">
      <c r="B784" s="228"/>
    </row>
    <row r="785" spans="2:2" ht="15.75" customHeight="1" x14ac:dyDescent="0.2">
      <c r="B785" s="228"/>
    </row>
    <row r="786" spans="2:2" ht="15.75" customHeight="1" x14ac:dyDescent="0.2">
      <c r="B786" s="228"/>
    </row>
    <row r="787" spans="2:2" ht="15.75" customHeight="1" x14ac:dyDescent="0.2">
      <c r="B787" s="228"/>
    </row>
    <row r="788" spans="2:2" ht="15.75" customHeight="1" x14ac:dyDescent="0.2">
      <c r="B788" s="228"/>
    </row>
    <row r="789" spans="2:2" ht="15.75" customHeight="1" x14ac:dyDescent="0.2">
      <c r="B789" s="228"/>
    </row>
    <row r="790" spans="2:2" ht="15.75" customHeight="1" x14ac:dyDescent="0.2">
      <c r="B790" s="228"/>
    </row>
    <row r="791" spans="2:2" ht="15.75" customHeight="1" x14ac:dyDescent="0.2">
      <c r="B791" s="228"/>
    </row>
    <row r="792" spans="2:2" ht="15.75" customHeight="1" x14ac:dyDescent="0.2">
      <c r="B792" s="228"/>
    </row>
    <row r="793" spans="2:2" ht="15.75" customHeight="1" x14ac:dyDescent="0.2">
      <c r="B793" s="228"/>
    </row>
    <row r="794" spans="2:2" ht="15.75" customHeight="1" x14ac:dyDescent="0.2">
      <c r="B794" s="228"/>
    </row>
    <row r="795" spans="2:2" ht="15.75" customHeight="1" x14ac:dyDescent="0.2">
      <c r="B795" s="228"/>
    </row>
    <row r="796" spans="2:2" ht="15.75" customHeight="1" x14ac:dyDescent="0.2">
      <c r="B796" s="228"/>
    </row>
    <row r="797" spans="2:2" ht="15.75" customHeight="1" x14ac:dyDescent="0.2">
      <c r="B797" s="228"/>
    </row>
    <row r="798" spans="2:2" ht="15.75" customHeight="1" x14ac:dyDescent="0.2">
      <c r="B798" s="228"/>
    </row>
    <row r="799" spans="2:2" ht="15.75" customHeight="1" x14ac:dyDescent="0.2">
      <c r="B799" s="228"/>
    </row>
    <row r="800" spans="2:2" ht="15.75" customHeight="1" x14ac:dyDescent="0.2">
      <c r="B800" s="228"/>
    </row>
    <row r="801" spans="2:2" ht="15.75" customHeight="1" x14ac:dyDescent="0.2">
      <c r="B801" s="228"/>
    </row>
    <row r="802" spans="2:2" ht="15.75" customHeight="1" x14ac:dyDescent="0.2">
      <c r="B802" s="228"/>
    </row>
    <row r="803" spans="2:2" ht="15.75" customHeight="1" x14ac:dyDescent="0.2">
      <c r="B803" s="228"/>
    </row>
    <row r="804" spans="2:2" ht="15.75" customHeight="1" x14ac:dyDescent="0.2">
      <c r="B804" s="228"/>
    </row>
    <row r="805" spans="2:2" ht="15.75" customHeight="1" x14ac:dyDescent="0.2">
      <c r="B805" s="228"/>
    </row>
    <row r="806" spans="2:2" ht="15.75" customHeight="1" x14ac:dyDescent="0.2">
      <c r="B806" s="228"/>
    </row>
    <row r="807" spans="2:2" ht="15.75" customHeight="1" x14ac:dyDescent="0.2">
      <c r="B807" s="228"/>
    </row>
    <row r="808" spans="2:2" ht="15.75" customHeight="1" x14ac:dyDescent="0.2">
      <c r="B808" s="228"/>
    </row>
    <row r="809" spans="2:2" ht="15.75" customHeight="1" x14ac:dyDescent="0.2">
      <c r="B809" s="228"/>
    </row>
    <row r="810" spans="2:2" ht="15.75" customHeight="1" x14ac:dyDescent="0.2">
      <c r="B810" s="228"/>
    </row>
    <row r="811" spans="2:2" ht="15.75" customHeight="1" x14ac:dyDescent="0.2">
      <c r="B811" s="228"/>
    </row>
    <row r="812" spans="2:2" ht="15.75" customHeight="1" x14ac:dyDescent="0.2">
      <c r="B812" s="228"/>
    </row>
    <row r="813" spans="2:2" ht="15.75" customHeight="1" x14ac:dyDescent="0.2">
      <c r="B813" s="228"/>
    </row>
    <row r="814" spans="2:2" ht="15.75" customHeight="1" x14ac:dyDescent="0.2">
      <c r="B814" s="228"/>
    </row>
    <row r="815" spans="2:2" ht="15.75" customHeight="1" x14ac:dyDescent="0.2">
      <c r="B815" s="228"/>
    </row>
    <row r="816" spans="2:2" ht="15.75" customHeight="1" x14ac:dyDescent="0.2">
      <c r="B816" s="228"/>
    </row>
    <row r="817" spans="2:2" ht="15.75" customHeight="1" x14ac:dyDescent="0.2">
      <c r="B817" s="228"/>
    </row>
    <row r="818" spans="2:2" ht="15.75" customHeight="1" x14ac:dyDescent="0.2">
      <c r="B818" s="228"/>
    </row>
    <row r="819" spans="2:2" ht="15.75" customHeight="1" x14ac:dyDescent="0.2">
      <c r="B819" s="228"/>
    </row>
    <row r="820" spans="2:2" ht="15.75" customHeight="1" x14ac:dyDescent="0.2">
      <c r="B820" s="228"/>
    </row>
    <row r="821" spans="2:2" ht="15.75" customHeight="1" x14ac:dyDescent="0.2">
      <c r="B821" s="228"/>
    </row>
    <row r="822" spans="2:2" ht="15.75" customHeight="1" x14ac:dyDescent="0.2">
      <c r="B822" s="228"/>
    </row>
    <row r="823" spans="2:2" ht="15.75" customHeight="1" x14ac:dyDescent="0.2">
      <c r="B823" s="228"/>
    </row>
    <row r="824" spans="2:2" ht="15.75" customHeight="1" x14ac:dyDescent="0.2">
      <c r="B824" s="228"/>
    </row>
    <row r="825" spans="2:2" ht="15.75" customHeight="1" x14ac:dyDescent="0.2">
      <c r="B825" s="228"/>
    </row>
    <row r="826" spans="2:2" ht="15.75" customHeight="1" x14ac:dyDescent="0.2">
      <c r="B826" s="228"/>
    </row>
    <row r="827" spans="2:2" ht="15.75" customHeight="1" x14ac:dyDescent="0.2">
      <c r="B827" s="228"/>
    </row>
    <row r="828" spans="2:2" ht="15.75" customHeight="1" x14ac:dyDescent="0.2">
      <c r="B828" s="228"/>
    </row>
    <row r="829" spans="2:2" ht="15.75" customHeight="1" x14ac:dyDescent="0.2">
      <c r="B829" s="228"/>
    </row>
    <row r="830" spans="2:2" ht="15.75" customHeight="1" x14ac:dyDescent="0.2">
      <c r="B830" s="228"/>
    </row>
    <row r="831" spans="2:2" ht="15.75" customHeight="1" x14ac:dyDescent="0.2">
      <c r="B831" s="228"/>
    </row>
    <row r="832" spans="2:2" ht="15.75" customHeight="1" x14ac:dyDescent="0.2">
      <c r="B832" s="228"/>
    </row>
    <row r="833" spans="2:2" ht="15.75" customHeight="1" x14ac:dyDescent="0.2">
      <c r="B833" s="228"/>
    </row>
    <row r="834" spans="2:2" ht="15.75" customHeight="1" x14ac:dyDescent="0.2">
      <c r="B834" s="228"/>
    </row>
    <row r="835" spans="2:2" ht="15.75" customHeight="1" x14ac:dyDescent="0.2">
      <c r="B835" s="228"/>
    </row>
    <row r="836" spans="2:2" ht="15.75" customHeight="1" x14ac:dyDescent="0.2">
      <c r="B836" s="228"/>
    </row>
    <row r="837" spans="2:2" ht="15.75" customHeight="1" x14ac:dyDescent="0.2">
      <c r="B837" s="228"/>
    </row>
    <row r="838" spans="2:2" ht="15.75" customHeight="1" x14ac:dyDescent="0.2">
      <c r="B838" s="228"/>
    </row>
    <row r="839" spans="2:2" ht="15.75" customHeight="1" x14ac:dyDescent="0.2">
      <c r="B839" s="228"/>
    </row>
    <row r="840" spans="2:2" ht="15.75" customHeight="1" x14ac:dyDescent="0.2">
      <c r="B840" s="228"/>
    </row>
    <row r="841" spans="2:2" ht="15.75" customHeight="1" x14ac:dyDescent="0.2">
      <c r="B841" s="228"/>
    </row>
    <row r="842" spans="2:2" ht="15.75" customHeight="1" x14ac:dyDescent="0.2">
      <c r="B842" s="228"/>
    </row>
    <row r="843" spans="2:2" ht="15.75" customHeight="1" x14ac:dyDescent="0.2">
      <c r="B843" s="228"/>
    </row>
    <row r="844" spans="2:2" ht="15.75" customHeight="1" x14ac:dyDescent="0.2">
      <c r="B844" s="228"/>
    </row>
    <row r="845" spans="2:2" ht="15.75" customHeight="1" x14ac:dyDescent="0.2">
      <c r="B845" s="228"/>
    </row>
    <row r="846" spans="2:2" ht="15.75" customHeight="1" x14ac:dyDescent="0.2">
      <c r="B846" s="228"/>
    </row>
    <row r="847" spans="2:2" ht="15.75" customHeight="1" x14ac:dyDescent="0.2">
      <c r="B847" s="228"/>
    </row>
    <row r="848" spans="2:2" ht="15.75" customHeight="1" x14ac:dyDescent="0.2">
      <c r="B848" s="228"/>
    </row>
    <row r="849" spans="2:2" ht="15.75" customHeight="1" x14ac:dyDescent="0.2">
      <c r="B849" s="228"/>
    </row>
    <row r="850" spans="2:2" ht="15.75" customHeight="1" x14ac:dyDescent="0.2">
      <c r="B850" s="228"/>
    </row>
    <row r="851" spans="2:2" ht="15.75" customHeight="1" x14ac:dyDescent="0.2">
      <c r="B851" s="228"/>
    </row>
    <row r="852" spans="2:2" ht="15.75" customHeight="1" x14ac:dyDescent="0.2">
      <c r="B852" s="228"/>
    </row>
    <row r="853" spans="2:2" ht="15.75" customHeight="1" x14ac:dyDescent="0.2">
      <c r="B853" s="228"/>
    </row>
    <row r="854" spans="2:2" ht="15.75" customHeight="1" x14ac:dyDescent="0.2">
      <c r="B854" s="228"/>
    </row>
    <row r="855" spans="2:2" ht="15.75" customHeight="1" x14ac:dyDescent="0.2">
      <c r="B855" s="228"/>
    </row>
    <row r="856" spans="2:2" ht="15.75" customHeight="1" x14ac:dyDescent="0.2">
      <c r="B856" s="228"/>
    </row>
    <row r="857" spans="2:2" ht="15.75" customHeight="1" x14ac:dyDescent="0.2">
      <c r="B857" s="228"/>
    </row>
    <row r="858" spans="2:2" ht="15.75" customHeight="1" x14ac:dyDescent="0.2">
      <c r="B858" s="228"/>
    </row>
    <row r="859" spans="2:2" ht="15.75" customHeight="1" x14ac:dyDescent="0.2">
      <c r="B859" s="228"/>
    </row>
    <row r="860" spans="2:2" ht="15.75" customHeight="1" x14ac:dyDescent="0.2">
      <c r="B860" s="228"/>
    </row>
    <row r="861" spans="2:2" ht="15.75" customHeight="1" x14ac:dyDescent="0.2">
      <c r="B861" s="228"/>
    </row>
    <row r="862" spans="2:2" ht="15.75" customHeight="1" x14ac:dyDescent="0.2">
      <c r="B862" s="228"/>
    </row>
    <row r="863" spans="2:2" ht="15.75" customHeight="1" x14ac:dyDescent="0.2">
      <c r="B863" s="228"/>
    </row>
    <row r="864" spans="2:2" ht="15.75" customHeight="1" x14ac:dyDescent="0.2">
      <c r="B864" s="228"/>
    </row>
    <row r="865" spans="2:2" ht="15.75" customHeight="1" x14ac:dyDescent="0.2">
      <c r="B865" s="228"/>
    </row>
    <row r="866" spans="2:2" ht="15.75" customHeight="1" x14ac:dyDescent="0.2">
      <c r="B866" s="228"/>
    </row>
    <row r="867" spans="2:2" ht="15.75" customHeight="1" x14ac:dyDescent="0.2">
      <c r="B867" s="228"/>
    </row>
    <row r="868" spans="2:2" ht="15.75" customHeight="1" x14ac:dyDescent="0.2">
      <c r="B868" s="228"/>
    </row>
    <row r="869" spans="2:2" ht="15.75" customHeight="1" x14ac:dyDescent="0.2">
      <c r="B869" s="228"/>
    </row>
    <row r="870" spans="2:2" ht="15.75" customHeight="1" x14ac:dyDescent="0.2">
      <c r="B870" s="228"/>
    </row>
    <row r="871" spans="2:2" ht="15.75" customHeight="1" x14ac:dyDescent="0.2">
      <c r="B871" s="228"/>
    </row>
    <row r="872" spans="2:2" ht="15.75" customHeight="1" x14ac:dyDescent="0.2">
      <c r="B872" s="228"/>
    </row>
    <row r="873" spans="2:2" ht="15.75" customHeight="1" x14ac:dyDescent="0.2">
      <c r="B873" s="228"/>
    </row>
    <row r="874" spans="2:2" ht="15.75" customHeight="1" x14ac:dyDescent="0.2">
      <c r="B874" s="228"/>
    </row>
    <row r="875" spans="2:2" ht="15.75" customHeight="1" x14ac:dyDescent="0.2">
      <c r="B875" s="228"/>
    </row>
    <row r="876" spans="2:2" ht="15.75" customHeight="1" x14ac:dyDescent="0.2">
      <c r="B876" s="228"/>
    </row>
    <row r="877" spans="2:2" ht="15.75" customHeight="1" x14ac:dyDescent="0.2">
      <c r="B877" s="228"/>
    </row>
    <row r="878" spans="2:2" ht="15.75" customHeight="1" x14ac:dyDescent="0.2">
      <c r="B878" s="228"/>
    </row>
    <row r="879" spans="2:2" ht="15.75" customHeight="1" x14ac:dyDescent="0.2">
      <c r="B879" s="228"/>
    </row>
    <row r="880" spans="2:2" ht="15.75" customHeight="1" x14ac:dyDescent="0.2">
      <c r="B880" s="228"/>
    </row>
    <row r="881" spans="2:2" ht="15.75" customHeight="1" x14ac:dyDescent="0.2">
      <c r="B881" s="228"/>
    </row>
    <row r="882" spans="2:2" ht="15.75" customHeight="1" x14ac:dyDescent="0.2">
      <c r="B882" s="228"/>
    </row>
    <row r="883" spans="2:2" ht="15.75" customHeight="1" x14ac:dyDescent="0.2">
      <c r="B883" s="228"/>
    </row>
    <row r="884" spans="2:2" ht="15.75" customHeight="1" x14ac:dyDescent="0.2">
      <c r="B884" s="228"/>
    </row>
    <row r="885" spans="2:2" ht="15.75" customHeight="1" x14ac:dyDescent="0.2">
      <c r="B885" s="228"/>
    </row>
    <row r="886" spans="2:2" ht="15.75" customHeight="1" x14ac:dyDescent="0.2">
      <c r="B886" s="228"/>
    </row>
    <row r="887" spans="2:2" ht="15.75" customHeight="1" x14ac:dyDescent="0.2">
      <c r="B887" s="228"/>
    </row>
    <row r="888" spans="2:2" ht="15.75" customHeight="1" x14ac:dyDescent="0.2">
      <c r="B888" s="228"/>
    </row>
    <row r="889" spans="2:2" ht="15.75" customHeight="1" x14ac:dyDescent="0.2">
      <c r="B889" s="228"/>
    </row>
    <row r="890" spans="2:2" ht="15.75" customHeight="1" x14ac:dyDescent="0.2">
      <c r="B890" s="228"/>
    </row>
    <row r="891" spans="2:2" ht="15.75" customHeight="1" x14ac:dyDescent="0.2">
      <c r="B891" s="228"/>
    </row>
    <row r="892" spans="2:2" ht="15.75" customHeight="1" x14ac:dyDescent="0.2">
      <c r="B892" s="228"/>
    </row>
    <row r="893" spans="2:2" ht="15.75" customHeight="1" x14ac:dyDescent="0.2">
      <c r="B893" s="228"/>
    </row>
    <row r="894" spans="2:2" ht="15.75" customHeight="1" x14ac:dyDescent="0.2">
      <c r="B894" s="228"/>
    </row>
    <row r="895" spans="2:2" ht="15.75" customHeight="1" x14ac:dyDescent="0.2">
      <c r="B895" s="228"/>
    </row>
    <row r="896" spans="2:2" ht="15.75" customHeight="1" x14ac:dyDescent="0.2">
      <c r="B896" s="228"/>
    </row>
    <row r="897" spans="2:2" ht="15.75" customHeight="1" x14ac:dyDescent="0.2">
      <c r="B897" s="228"/>
    </row>
    <row r="898" spans="2:2" ht="15.75" customHeight="1" x14ac:dyDescent="0.2">
      <c r="B898" s="228"/>
    </row>
    <row r="899" spans="2:2" ht="15.75" customHeight="1" x14ac:dyDescent="0.2">
      <c r="B899" s="228"/>
    </row>
    <row r="900" spans="2:2" ht="15.75" customHeight="1" x14ac:dyDescent="0.2">
      <c r="B900" s="228"/>
    </row>
    <row r="901" spans="2:2" ht="15.75" customHeight="1" x14ac:dyDescent="0.2">
      <c r="B901" s="228"/>
    </row>
    <row r="902" spans="2:2" ht="15.75" customHeight="1" x14ac:dyDescent="0.2">
      <c r="B902" s="228"/>
    </row>
    <row r="903" spans="2:2" ht="15.75" customHeight="1" x14ac:dyDescent="0.2">
      <c r="B903" s="228"/>
    </row>
    <row r="904" spans="2:2" ht="15.75" customHeight="1" x14ac:dyDescent="0.2">
      <c r="B904" s="228"/>
    </row>
    <row r="905" spans="2:2" ht="15.75" customHeight="1" x14ac:dyDescent="0.2">
      <c r="B905" s="228"/>
    </row>
    <row r="906" spans="2:2" ht="15.75" customHeight="1" x14ac:dyDescent="0.2">
      <c r="B906" s="228"/>
    </row>
    <row r="907" spans="2:2" ht="15.75" customHeight="1" x14ac:dyDescent="0.2">
      <c r="B907" s="228"/>
    </row>
    <row r="908" spans="2:2" ht="15.75" customHeight="1" x14ac:dyDescent="0.2">
      <c r="B908" s="228"/>
    </row>
    <row r="909" spans="2:2" ht="15.75" customHeight="1" x14ac:dyDescent="0.2">
      <c r="B909" s="228"/>
    </row>
    <row r="910" spans="2:2" ht="15.75" customHeight="1" x14ac:dyDescent="0.2">
      <c r="B910" s="228"/>
    </row>
    <row r="911" spans="2:2" ht="15.75" customHeight="1" x14ac:dyDescent="0.2">
      <c r="B911" s="228"/>
    </row>
    <row r="912" spans="2:2" ht="15.75" customHeight="1" x14ac:dyDescent="0.2">
      <c r="B912" s="228"/>
    </row>
    <row r="913" spans="2:2" ht="15.75" customHeight="1" x14ac:dyDescent="0.2">
      <c r="B913" s="228"/>
    </row>
    <row r="914" spans="2:2" ht="15.75" customHeight="1" x14ac:dyDescent="0.2">
      <c r="B914" s="228"/>
    </row>
    <row r="915" spans="2:2" ht="15.75" customHeight="1" x14ac:dyDescent="0.2">
      <c r="B915" s="228"/>
    </row>
    <row r="916" spans="2:2" ht="15.75" customHeight="1" x14ac:dyDescent="0.2">
      <c r="B916" s="228"/>
    </row>
    <row r="917" spans="2:2" ht="15.75" customHeight="1" x14ac:dyDescent="0.2">
      <c r="B917" s="228"/>
    </row>
    <row r="918" spans="2:2" ht="15.75" customHeight="1" x14ac:dyDescent="0.2">
      <c r="B918" s="228"/>
    </row>
    <row r="919" spans="2:2" ht="15.75" customHeight="1" x14ac:dyDescent="0.2">
      <c r="B919" s="228"/>
    </row>
    <row r="920" spans="2:2" ht="15.75" customHeight="1" x14ac:dyDescent="0.2">
      <c r="B920" s="228"/>
    </row>
    <row r="921" spans="2:2" ht="15.75" customHeight="1" x14ac:dyDescent="0.2">
      <c r="B921" s="228"/>
    </row>
    <row r="922" spans="2:2" ht="15.75" customHeight="1" x14ac:dyDescent="0.2">
      <c r="B922" s="228"/>
    </row>
    <row r="923" spans="2:2" ht="15.75" customHeight="1" x14ac:dyDescent="0.2">
      <c r="B923" s="228"/>
    </row>
    <row r="924" spans="2:2" ht="15.75" customHeight="1" x14ac:dyDescent="0.2">
      <c r="B924" s="228"/>
    </row>
    <row r="925" spans="2:2" ht="15.75" customHeight="1" x14ac:dyDescent="0.2">
      <c r="B925" s="228"/>
    </row>
    <row r="926" spans="2:2" ht="15.75" customHeight="1" x14ac:dyDescent="0.2">
      <c r="B926" s="228"/>
    </row>
    <row r="927" spans="2:2" ht="15.75" customHeight="1" x14ac:dyDescent="0.2">
      <c r="B927" s="228"/>
    </row>
    <row r="928" spans="2:2" ht="15.75" customHeight="1" x14ac:dyDescent="0.2">
      <c r="B928" s="228"/>
    </row>
    <row r="929" spans="2:2" ht="15.75" customHeight="1" x14ac:dyDescent="0.2">
      <c r="B929" s="228"/>
    </row>
    <row r="930" spans="2:2" ht="15.75" customHeight="1" x14ac:dyDescent="0.2">
      <c r="B930" s="228"/>
    </row>
    <row r="931" spans="2:2" ht="15.75" customHeight="1" x14ac:dyDescent="0.2">
      <c r="B931" s="228"/>
    </row>
    <row r="932" spans="2:2" ht="15.75" customHeight="1" x14ac:dyDescent="0.2">
      <c r="B932" s="228"/>
    </row>
    <row r="933" spans="2:2" ht="15.75" customHeight="1" x14ac:dyDescent="0.2">
      <c r="B933" s="228"/>
    </row>
    <row r="934" spans="2:2" ht="15.75" customHeight="1" x14ac:dyDescent="0.2">
      <c r="B934" s="228"/>
    </row>
    <row r="935" spans="2:2" ht="15.75" customHeight="1" x14ac:dyDescent="0.2">
      <c r="B935" s="228"/>
    </row>
    <row r="936" spans="2:2" ht="15.75" customHeight="1" x14ac:dyDescent="0.2">
      <c r="B936" s="228"/>
    </row>
    <row r="937" spans="2:2" ht="15.75" customHeight="1" x14ac:dyDescent="0.2">
      <c r="B937" s="228"/>
    </row>
    <row r="938" spans="2:2" ht="15.75" customHeight="1" x14ac:dyDescent="0.2">
      <c r="B938" s="228"/>
    </row>
    <row r="939" spans="2:2" ht="15.75" customHeight="1" x14ac:dyDescent="0.2">
      <c r="B939" s="228"/>
    </row>
    <row r="940" spans="2:2" ht="15.75" customHeight="1" x14ac:dyDescent="0.2">
      <c r="B940" s="228"/>
    </row>
    <row r="941" spans="2:2" ht="15.75" customHeight="1" x14ac:dyDescent="0.2">
      <c r="B941" s="228"/>
    </row>
    <row r="942" spans="2:2" ht="15.75" customHeight="1" x14ac:dyDescent="0.2">
      <c r="B942" s="228"/>
    </row>
    <row r="943" spans="2:2" ht="15.75" customHeight="1" x14ac:dyDescent="0.2">
      <c r="B943" s="228"/>
    </row>
    <row r="944" spans="2:2" ht="15.75" customHeight="1" x14ac:dyDescent="0.2">
      <c r="B944" s="228"/>
    </row>
    <row r="945" spans="2:2" ht="15.75" customHeight="1" x14ac:dyDescent="0.2">
      <c r="B945" s="228"/>
    </row>
    <row r="946" spans="2:2" ht="15.75" customHeight="1" x14ac:dyDescent="0.2">
      <c r="B946" s="228"/>
    </row>
    <row r="947" spans="2:2" ht="15.75" customHeight="1" x14ac:dyDescent="0.2">
      <c r="B947" s="228"/>
    </row>
    <row r="948" spans="2:2" ht="15.75" customHeight="1" x14ac:dyDescent="0.2">
      <c r="B948" s="228"/>
    </row>
    <row r="949" spans="2:2" ht="15.75" customHeight="1" x14ac:dyDescent="0.2">
      <c r="B949" s="228"/>
    </row>
    <row r="950" spans="2:2" ht="15.75" customHeight="1" x14ac:dyDescent="0.2">
      <c r="B950" s="228"/>
    </row>
    <row r="951" spans="2:2" ht="15.75" customHeight="1" x14ac:dyDescent="0.2">
      <c r="B951" s="228"/>
    </row>
    <row r="952" spans="2:2" ht="15.75" customHeight="1" x14ac:dyDescent="0.2">
      <c r="B952" s="228"/>
    </row>
    <row r="953" spans="2:2" ht="15.75" customHeight="1" x14ac:dyDescent="0.2">
      <c r="B953" s="228"/>
    </row>
    <row r="954" spans="2:2" ht="15.75" customHeight="1" x14ac:dyDescent="0.2">
      <c r="B954" s="228"/>
    </row>
    <row r="955" spans="2:2" ht="15.75" customHeight="1" x14ac:dyDescent="0.2">
      <c r="B955" s="228"/>
    </row>
    <row r="956" spans="2:2" ht="15.75" customHeight="1" x14ac:dyDescent="0.2">
      <c r="B956" s="228"/>
    </row>
    <row r="957" spans="2:2" ht="15.75" customHeight="1" x14ac:dyDescent="0.2">
      <c r="B957" s="228"/>
    </row>
    <row r="958" spans="2:2" ht="15.75" customHeight="1" x14ac:dyDescent="0.2">
      <c r="B958" s="228"/>
    </row>
    <row r="959" spans="2:2" ht="15.75" customHeight="1" x14ac:dyDescent="0.2">
      <c r="B959" s="228"/>
    </row>
    <row r="960" spans="2:2" ht="15.75" customHeight="1" x14ac:dyDescent="0.2">
      <c r="B960" s="228"/>
    </row>
    <row r="961" spans="2:2" ht="15.75" customHeight="1" x14ac:dyDescent="0.2">
      <c r="B961" s="228"/>
    </row>
    <row r="962" spans="2:2" ht="15.75" customHeight="1" x14ac:dyDescent="0.2">
      <c r="B962" s="228"/>
    </row>
    <row r="963" spans="2:2" ht="15.75" customHeight="1" x14ac:dyDescent="0.2">
      <c r="B963" s="228"/>
    </row>
    <row r="964" spans="2:2" ht="15.75" customHeight="1" x14ac:dyDescent="0.2">
      <c r="B964" s="228"/>
    </row>
    <row r="965" spans="2:2" ht="15.75" customHeight="1" x14ac:dyDescent="0.2">
      <c r="B965" s="228"/>
    </row>
    <row r="966" spans="2:2" ht="15.75" customHeight="1" x14ac:dyDescent="0.2">
      <c r="B966" s="228"/>
    </row>
    <row r="967" spans="2:2" ht="15.75" customHeight="1" x14ac:dyDescent="0.2">
      <c r="B967" s="228"/>
    </row>
    <row r="968" spans="2:2" ht="15.75" customHeight="1" x14ac:dyDescent="0.2">
      <c r="B968" s="228"/>
    </row>
    <row r="969" spans="2:2" ht="15.75" customHeight="1" x14ac:dyDescent="0.2">
      <c r="B969" s="228"/>
    </row>
    <row r="970" spans="2:2" ht="15.75" customHeight="1" x14ac:dyDescent="0.2">
      <c r="B970" s="228"/>
    </row>
    <row r="971" spans="2:2" ht="15.75" customHeight="1" x14ac:dyDescent="0.2">
      <c r="B971" s="228"/>
    </row>
    <row r="972" spans="2:2" ht="15.75" customHeight="1" x14ac:dyDescent="0.2">
      <c r="B972" s="228"/>
    </row>
    <row r="973" spans="2:2" ht="15.75" customHeight="1" x14ac:dyDescent="0.2">
      <c r="B973" s="228"/>
    </row>
    <row r="974" spans="2:2" ht="15.75" customHeight="1" x14ac:dyDescent="0.2">
      <c r="B974" s="228"/>
    </row>
    <row r="975" spans="2:2" ht="15.75" customHeight="1" x14ac:dyDescent="0.2">
      <c r="B975" s="228"/>
    </row>
    <row r="976" spans="2:2" ht="15.75" customHeight="1" x14ac:dyDescent="0.2">
      <c r="B976" s="228"/>
    </row>
    <row r="977" spans="2:2" ht="15.75" customHeight="1" x14ac:dyDescent="0.2">
      <c r="B977" s="228"/>
    </row>
    <row r="978" spans="2:2" ht="15.75" customHeight="1" x14ac:dyDescent="0.2">
      <c r="B978" s="228"/>
    </row>
    <row r="979" spans="2:2" ht="15.75" customHeight="1" x14ac:dyDescent="0.2">
      <c r="B979" s="228"/>
    </row>
    <row r="980" spans="2:2" ht="15.75" customHeight="1" x14ac:dyDescent="0.2">
      <c r="B980" s="228"/>
    </row>
    <row r="981" spans="2:2" ht="15.75" customHeight="1" x14ac:dyDescent="0.2">
      <c r="B981" s="228"/>
    </row>
    <row r="982" spans="2:2" ht="15.75" customHeight="1" x14ac:dyDescent="0.2">
      <c r="B982" s="228"/>
    </row>
    <row r="983" spans="2:2" ht="15.75" customHeight="1" x14ac:dyDescent="0.2">
      <c r="B983" s="228"/>
    </row>
    <row r="984" spans="2:2" ht="15.75" customHeight="1" x14ac:dyDescent="0.2">
      <c r="B984" s="228"/>
    </row>
    <row r="985" spans="2:2" ht="15.75" customHeight="1" x14ac:dyDescent="0.2">
      <c r="B985" s="228"/>
    </row>
    <row r="986" spans="2:2" ht="15.75" customHeight="1" x14ac:dyDescent="0.2">
      <c r="B986" s="228"/>
    </row>
    <row r="987" spans="2:2" ht="15.75" customHeight="1" x14ac:dyDescent="0.2">
      <c r="B987" s="228"/>
    </row>
    <row r="988" spans="2:2" ht="15.75" customHeight="1" x14ac:dyDescent="0.2">
      <c r="B988" s="228"/>
    </row>
    <row r="989" spans="2:2" ht="15.75" customHeight="1" x14ac:dyDescent="0.2">
      <c r="B989" s="228"/>
    </row>
    <row r="990" spans="2:2" ht="15.75" customHeight="1" x14ac:dyDescent="0.2">
      <c r="B990" s="228"/>
    </row>
    <row r="991" spans="2:2" ht="15.75" customHeight="1" x14ac:dyDescent="0.2">
      <c r="B991" s="228"/>
    </row>
    <row r="992" spans="2:2" ht="15.75" customHeight="1" x14ac:dyDescent="0.2">
      <c r="B992" s="228"/>
    </row>
    <row r="993" spans="2:2" ht="15.75" customHeight="1" x14ac:dyDescent="0.2">
      <c r="B993" s="228"/>
    </row>
    <row r="994" spans="2:2" ht="15.75" customHeight="1" x14ac:dyDescent="0.2">
      <c r="B994" s="228"/>
    </row>
    <row r="995" spans="2:2" ht="15.75" customHeight="1" x14ac:dyDescent="0.2">
      <c r="B995" s="228"/>
    </row>
    <row r="996" spans="2:2" ht="15.75" customHeight="1" x14ac:dyDescent="0.2">
      <c r="B996" s="228"/>
    </row>
    <row r="997" spans="2:2" ht="15.75" customHeight="1" x14ac:dyDescent="0.2">
      <c r="B997" s="228"/>
    </row>
    <row r="998" spans="2:2" ht="15.75" customHeight="1" x14ac:dyDescent="0.2">
      <c r="B998" s="228"/>
    </row>
    <row r="999" spans="2:2" ht="15.75" customHeight="1" x14ac:dyDescent="0.2">
      <c r="B999" s="228"/>
    </row>
    <row r="1000" spans="2:2" ht="15.75" customHeight="1" x14ac:dyDescent="0.2">
      <c r="B1000" s="228"/>
    </row>
    <row r="1001" spans="2:2" ht="15.75" customHeight="1" x14ac:dyDescent="0.2">
      <c r="B1001" s="228"/>
    </row>
  </sheetData>
  <sheetProtection password="D4A9" sheet="1" objects="1" scenarios="1"/>
  <mergeCells count="17">
    <mergeCell ref="M78:N78"/>
    <mergeCell ref="O78:P78"/>
    <mergeCell ref="Q78:R78"/>
    <mergeCell ref="A81:A84"/>
    <mergeCell ref="A86:A89"/>
    <mergeCell ref="C78:D78"/>
    <mergeCell ref="E78:F78"/>
    <mergeCell ref="G78:H78"/>
    <mergeCell ref="I78:J78"/>
    <mergeCell ref="K78:L78"/>
    <mergeCell ref="A116:A119"/>
    <mergeCell ref="A121:A124"/>
    <mergeCell ref="A91:A94"/>
    <mergeCell ref="A96:A99"/>
    <mergeCell ref="A101:A104"/>
    <mergeCell ref="A106:A109"/>
    <mergeCell ref="A111:A114"/>
  </mergeCells>
  <hyperlinks>
    <hyperlink ref="A1" location="INICIO!A1" display="Volver al indice"/>
  </hyperlinks>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Roman,Normal"&amp;A</oddHeader>
    <oddFooter>&amp;C&amp;"Times New Roman,Normal"Página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0"/>
  <sheetViews>
    <sheetView zoomScale="131" zoomScaleNormal="131" workbookViewId="0"/>
  </sheetViews>
  <sheetFormatPr baseColWidth="10" defaultColWidth="8.7109375" defaultRowHeight="16" x14ac:dyDescent="0.2"/>
  <cols>
    <col min="1" max="9" width="10.5703125" customWidth="1"/>
  </cols>
  <sheetData>
    <row r="1" spans="1:9" ht="15.75" customHeight="1" x14ac:dyDescent="0.2">
      <c r="A1" s="194" t="s">
        <v>54</v>
      </c>
      <c r="C1" s="195" t="s">
        <v>859</v>
      </c>
      <c r="I1" s="433"/>
    </row>
    <row r="4" spans="1:9" ht="15.75" customHeight="1" x14ac:dyDescent="0.2">
      <c r="B4" s="242" t="s">
        <v>860</v>
      </c>
    </row>
    <row r="5" spans="1:9" ht="15.75" customHeight="1" x14ac:dyDescent="0.2"/>
    <row r="6" spans="1:9" ht="15.75" customHeight="1" x14ac:dyDescent="0.2"/>
    <row r="7" spans="1:9" ht="15.75" customHeight="1" x14ac:dyDescent="0.2"/>
    <row r="8" spans="1:9" ht="15.75" customHeight="1" x14ac:dyDescent="0.2"/>
    <row r="9" spans="1:9" ht="15.75" customHeight="1" x14ac:dyDescent="0.2"/>
    <row r="10" spans="1:9" ht="15.75" customHeight="1" x14ac:dyDescent="0.2"/>
    <row r="11" spans="1:9" ht="15.75" customHeight="1" x14ac:dyDescent="0.2"/>
    <row r="12" spans="1:9" ht="15.75" customHeight="1" x14ac:dyDescent="0.2"/>
    <row r="13" spans="1:9" ht="15.75" customHeight="1" x14ac:dyDescent="0.2"/>
    <row r="14" spans="1:9" ht="15.75" customHeight="1" x14ac:dyDescent="0.2"/>
    <row r="15" spans="1:9" ht="15.75" customHeight="1" x14ac:dyDescent="0.2"/>
    <row r="16" spans="1:9"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password="D4A9" sheet="1" objects="1" scenarios="1"/>
  <hyperlinks>
    <hyperlink ref="A1" location="INICIO!A1" display="Volver al indice"/>
  </hyperlinks>
  <pageMargins left="0.75" right="0.75" top="1" bottom="1" header="0.51180555555555496" footer="0.51180555555555496"/>
  <pageSetup firstPageNumber="0" orientation="landscape"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zoomScale="131" zoomScaleNormal="131" workbookViewId="0"/>
  </sheetViews>
  <sheetFormatPr baseColWidth="10" defaultColWidth="8.7109375" defaultRowHeight="16" x14ac:dyDescent="0.2"/>
  <cols>
    <col min="1" max="1" width="32.85546875" style="602" customWidth="1"/>
    <col min="2" max="2" width="6.7109375" style="602" customWidth="1"/>
    <col min="3" max="3" width="7" style="602" customWidth="1"/>
    <col min="4" max="4" width="9" style="602" customWidth="1"/>
    <col min="5" max="5" width="7" style="602" customWidth="1"/>
    <col min="6" max="6" width="7.28515625" style="602" customWidth="1"/>
    <col min="7" max="8" width="7.28515625" style="602" hidden="1" customWidth="1"/>
    <col min="9" max="9" width="7" style="602" customWidth="1"/>
    <col min="10" max="10" width="7.5703125" style="602" hidden="1" customWidth="1"/>
    <col min="11" max="11" width="4.5703125" style="602" hidden="1" customWidth="1"/>
    <col min="12" max="12" width="7.28515625" style="602" customWidth="1"/>
    <col min="13" max="13" width="7.28515625" customWidth="1"/>
    <col min="14" max="14" width="7" customWidth="1"/>
    <col min="15" max="15" width="9" customWidth="1"/>
    <col min="16" max="16" width="7" customWidth="1"/>
    <col min="17" max="17" width="7.28515625" customWidth="1"/>
    <col min="18" max="19" width="10.7109375" customWidth="1"/>
    <col min="20" max="20" width="7" customWidth="1"/>
    <col min="21" max="21" width="7.5703125" customWidth="1"/>
    <col min="22" max="22" width="4.5703125" customWidth="1"/>
    <col min="23" max="23" width="7.5703125" customWidth="1"/>
    <col min="24" max="24" width="4.5703125" customWidth="1"/>
    <col min="25" max="25" width="7.5703125" customWidth="1"/>
    <col min="26" max="26" width="4.5703125" customWidth="1"/>
    <col min="27" max="27" width="7.5703125" customWidth="1"/>
    <col min="28" max="1025" width="10.7109375" customWidth="1"/>
  </cols>
  <sheetData>
    <row r="1" spans="1:12" x14ac:dyDescent="0.2">
      <c r="A1" s="603" t="s">
        <v>54</v>
      </c>
      <c r="C1" s="604" t="s">
        <v>861</v>
      </c>
      <c r="F1" s="605" t="s">
        <v>862</v>
      </c>
      <c r="G1" s="605"/>
      <c r="H1" s="605"/>
    </row>
    <row r="3" spans="1:12" x14ac:dyDescent="0.2">
      <c r="A3" s="604" t="s">
        <v>863</v>
      </c>
    </row>
    <row r="5" spans="1:12" x14ac:dyDescent="0.2">
      <c r="A5" s="604" t="s">
        <v>864</v>
      </c>
    </row>
    <row r="6" spans="1:12" x14ac:dyDescent="0.2">
      <c r="A6" s="604" t="s">
        <v>865</v>
      </c>
    </row>
    <row r="7" spans="1:12" x14ac:dyDescent="0.2">
      <c r="A7" s="604" t="s">
        <v>866</v>
      </c>
    </row>
    <row r="9" spans="1:12" ht="25" x14ac:dyDescent="0.2">
      <c r="B9" s="606" t="s">
        <v>64</v>
      </c>
      <c r="C9" s="607" t="s">
        <v>867</v>
      </c>
      <c r="D9" s="608" t="s">
        <v>868</v>
      </c>
      <c r="E9" s="609" t="s">
        <v>869</v>
      </c>
      <c r="F9" s="608" t="s">
        <v>870</v>
      </c>
      <c r="G9" s="608" t="s">
        <v>871</v>
      </c>
      <c r="H9" s="608" t="s">
        <v>872</v>
      </c>
      <c r="I9" s="609" t="s">
        <v>873</v>
      </c>
      <c r="J9" s="608" t="s">
        <v>871</v>
      </c>
      <c r="K9" s="608" t="s">
        <v>872</v>
      </c>
      <c r="L9" s="608" t="s">
        <v>874</v>
      </c>
    </row>
    <row r="10" spans="1:12" x14ac:dyDescent="0.2">
      <c r="A10" s="610" t="s">
        <v>875</v>
      </c>
      <c r="B10" s="611">
        <v>94</v>
      </c>
      <c r="C10" s="612" t="s">
        <v>75</v>
      </c>
      <c r="D10" s="613"/>
      <c r="E10" s="614">
        <v>87</v>
      </c>
      <c r="F10" s="615">
        <v>93.7</v>
      </c>
      <c r="G10" s="615">
        <v>17</v>
      </c>
      <c r="H10" s="615">
        <v>447</v>
      </c>
      <c r="I10" s="616">
        <f>SUM(G10/H10)</f>
        <v>3.803131991051454E-2</v>
      </c>
      <c r="J10" s="615"/>
      <c r="K10" s="615"/>
      <c r="L10" s="617" t="s">
        <v>876</v>
      </c>
    </row>
    <row r="11" spans="1:12" x14ac:dyDescent="0.2">
      <c r="A11" s="610" t="s">
        <v>877</v>
      </c>
      <c r="B11" s="611">
        <v>100</v>
      </c>
      <c r="C11" s="612" t="s">
        <v>75</v>
      </c>
      <c r="D11" s="613"/>
      <c r="E11" s="614">
        <v>86.63</v>
      </c>
      <c r="F11" s="615">
        <v>100</v>
      </c>
      <c r="G11" s="615">
        <v>8</v>
      </c>
      <c r="H11" s="615">
        <v>241</v>
      </c>
      <c r="I11" s="616">
        <f>SUM(G11/H11)</f>
        <v>3.3195020746887967E-2</v>
      </c>
      <c r="J11" s="615">
        <v>182</v>
      </c>
      <c r="K11" s="615">
        <v>243</v>
      </c>
      <c r="L11" s="618">
        <f>SUM(J11/K11)</f>
        <v>0.74897119341563789</v>
      </c>
    </row>
    <row r="12" spans="1:12" x14ac:dyDescent="0.2">
      <c r="A12" s="610" t="s">
        <v>878</v>
      </c>
      <c r="B12" s="611">
        <v>21</v>
      </c>
      <c r="C12" s="612" t="s">
        <v>75</v>
      </c>
      <c r="D12" s="615"/>
      <c r="E12" s="614">
        <v>29</v>
      </c>
      <c r="F12" s="615">
        <v>59</v>
      </c>
      <c r="G12" s="615">
        <v>4</v>
      </c>
      <c r="H12" s="615"/>
      <c r="I12" s="614">
        <v>4</v>
      </c>
      <c r="J12" s="615">
        <v>29</v>
      </c>
      <c r="K12" s="615"/>
      <c r="L12" s="615">
        <v>29</v>
      </c>
    </row>
    <row r="13" spans="1:12" ht="56" x14ac:dyDescent="0.2">
      <c r="B13" s="613"/>
      <c r="C13" s="619" t="s">
        <v>879</v>
      </c>
      <c r="D13" s="620" t="s">
        <v>880</v>
      </c>
      <c r="E13" s="621"/>
      <c r="F13" s="622"/>
      <c r="G13" s="622"/>
      <c r="H13" s="622"/>
      <c r="I13" s="621"/>
      <c r="J13" s="622"/>
      <c r="K13" s="622"/>
      <c r="L13" s="622"/>
    </row>
    <row r="16" spans="1:12" x14ac:dyDescent="0.2">
      <c r="A16" s="623" t="s">
        <v>881</v>
      </c>
    </row>
  </sheetData>
  <sheetProtection password="D4A9" sheet="1" objects="1" scenarios="1"/>
  <hyperlinks>
    <hyperlink ref="A1" location="INICIO!A1" display="Volver al indice"/>
  </hyperlinks>
  <pageMargins left="0.75" right="0.75" top="1" bottom="1" header="0.51180555555555496" footer="0.51180555555555496"/>
  <pageSetup paperSize="9" firstPageNumber="0"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0"/>
  <sheetViews>
    <sheetView zoomScale="131" zoomScaleNormal="131" workbookViewId="0"/>
  </sheetViews>
  <sheetFormatPr baseColWidth="10" defaultColWidth="8.7109375" defaultRowHeight="16" x14ac:dyDescent="0.2"/>
  <cols>
    <col min="1" max="1" width="43" style="624" customWidth="1"/>
    <col min="2" max="2" width="13" style="624" customWidth="1"/>
    <col min="3" max="3" width="6.140625" style="624" customWidth="1"/>
    <col min="4" max="4" width="13.5703125" style="624" customWidth="1"/>
    <col min="5" max="5" width="9.28515625" style="624" customWidth="1"/>
    <col min="6" max="6" width="13.5703125" style="624" customWidth="1"/>
    <col min="7" max="7" width="9.28515625" style="624" customWidth="1"/>
    <col min="8" max="8" width="12.7109375" style="624" customWidth="1"/>
    <col min="9" max="9" width="9.28515625" style="624" customWidth="1"/>
    <col min="10" max="10" width="10.7109375" style="624" customWidth="1"/>
    <col min="11" max="11" width="44.28515625" style="624" customWidth="1"/>
    <col min="12" max="12" width="12.7109375" style="624" customWidth="1"/>
    <col min="13" max="15" width="10.7109375" style="624" customWidth="1"/>
    <col min="16" max="16" width="11.7109375" style="625" customWidth="1"/>
    <col min="17" max="17" width="11.85546875" style="625" customWidth="1"/>
    <col min="18" max="18" width="12.7109375" style="624" customWidth="1"/>
    <col min="19" max="19" width="10.7109375" style="624" customWidth="1"/>
    <col min="20" max="20" width="11.5703125" style="624" customWidth="1"/>
    <col min="21" max="21" width="12.28515625" style="624" customWidth="1"/>
    <col min="22" max="22" width="12.42578125" style="624" customWidth="1"/>
    <col min="23" max="25" width="10.7109375" style="624" customWidth="1"/>
    <col min="26" max="1025" width="10.7109375" customWidth="1"/>
  </cols>
  <sheetData>
    <row r="1" spans="1:6" x14ac:dyDescent="0.2">
      <c r="A1" s="603" t="s">
        <v>54</v>
      </c>
      <c r="C1" s="626" t="s">
        <v>882</v>
      </c>
      <c r="F1" s="627" t="s">
        <v>255</v>
      </c>
    </row>
    <row r="3" spans="1:6" x14ac:dyDescent="0.2">
      <c r="A3" s="626" t="s">
        <v>883</v>
      </c>
    </row>
    <row r="4" spans="1:6" x14ac:dyDescent="0.2">
      <c r="A4" s="628" t="s">
        <v>884</v>
      </c>
    </row>
    <row r="5" spans="1:6" x14ac:dyDescent="0.2">
      <c r="A5" s="626" t="s">
        <v>885</v>
      </c>
    </row>
    <row r="6" spans="1:6" x14ac:dyDescent="0.2">
      <c r="A6" s="626" t="s">
        <v>886</v>
      </c>
    </row>
    <row r="7" spans="1:6" x14ac:dyDescent="0.2">
      <c r="A7" s="626" t="s">
        <v>887</v>
      </c>
    </row>
    <row r="8" spans="1:6" x14ac:dyDescent="0.2">
      <c r="A8" s="626" t="s">
        <v>888</v>
      </c>
    </row>
    <row r="9" spans="1:6" x14ac:dyDescent="0.2">
      <c r="A9" s="629" t="s">
        <v>889</v>
      </c>
    </row>
    <row r="10" spans="1:6" x14ac:dyDescent="0.2">
      <c r="A10" s="629" t="s">
        <v>890</v>
      </c>
    </row>
    <row r="11" spans="1:6" x14ac:dyDescent="0.2">
      <c r="A11" s="629" t="s">
        <v>891</v>
      </c>
    </row>
    <row r="12" spans="1:6" x14ac:dyDescent="0.2">
      <c r="A12" s="629" t="s">
        <v>892</v>
      </c>
    </row>
    <row r="13" spans="1:6" x14ac:dyDescent="0.2">
      <c r="A13" s="629" t="s">
        <v>893</v>
      </c>
    </row>
    <row r="14" spans="1:6" x14ac:dyDescent="0.2">
      <c r="A14" s="629" t="s">
        <v>894</v>
      </c>
    </row>
    <row r="15" spans="1:6" x14ac:dyDescent="0.2">
      <c r="A15" s="626"/>
    </row>
    <row r="16" spans="1:6" x14ac:dyDescent="0.2">
      <c r="A16" s="628" t="s">
        <v>895</v>
      </c>
    </row>
    <row r="17" spans="1:23" x14ac:dyDescent="0.2">
      <c r="A17" s="626" t="s">
        <v>885</v>
      </c>
    </row>
    <row r="18" spans="1:23" x14ac:dyDescent="0.2">
      <c r="A18" s="626" t="s">
        <v>896</v>
      </c>
    </row>
    <row r="19" spans="1:23" x14ac:dyDescent="0.2">
      <c r="A19" s="629" t="s">
        <v>889</v>
      </c>
    </row>
    <row r="20" spans="1:23" x14ac:dyDescent="0.2">
      <c r="A20" s="629" t="s">
        <v>890</v>
      </c>
    </row>
    <row r="21" spans="1:23" x14ac:dyDescent="0.2">
      <c r="A21" s="629" t="s">
        <v>891</v>
      </c>
    </row>
    <row r="22" spans="1:23" x14ac:dyDescent="0.2">
      <c r="A22" s="629" t="s">
        <v>892</v>
      </c>
    </row>
    <row r="23" spans="1:23" x14ac:dyDescent="0.2">
      <c r="A23" s="629" t="s">
        <v>893</v>
      </c>
    </row>
    <row r="24" spans="1:23" x14ac:dyDescent="0.2">
      <c r="A24" s="629" t="s">
        <v>894</v>
      </c>
    </row>
    <row r="25" spans="1:23" x14ac:dyDescent="0.2">
      <c r="A25" s="626" t="s">
        <v>897</v>
      </c>
    </row>
    <row r="26" spans="1:23" x14ac:dyDescent="0.2">
      <c r="A26" s="626" t="s">
        <v>898</v>
      </c>
    </row>
    <row r="28" spans="1:23" x14ac:dyDescent="0.2">
      <c r="B28" s="628" t="s">
        <v>899</v>
      </c>
      <c r="K28" s="630" t="s">
        <v>900</v>
      </c>
    </row>
    <row r="30" spans="1:23" ht="33" customHeight="1" x14ac:dyDescent="0.2">
      <c r="B30" s="811" t="s">
        <v>367</v>
      </c>
      <c r="C30" s="811"/>
      <c r="D30" s="812" t="s">
        <v>64</v>
      </c>
      <c r="E30" s="812"/>
      <c r="F30" s="812" t="s">
        <v>65</v>
      </c>
      <c r="G30" s="812"/>
      <c r="H30" s="811" t="s">
        <v>66</v>
      </c>
      <c r="I30" s="811"/>
      <c r="L30" s="812" t="s">
        <v>67</v>
      </c>
      <c r="M30" s="812"/>
      <c r="N30" s="816" t="s">
        <v>68</v>
      </c>
      <c r="O30" s="816"/>
      <c r="P30" s="817" t="s">
        <v>901</v>
      </c>
      <c r="Q30" s="817"/>
      <c r="R30" s="817"/>
      <c r="S30" s="817"/>
      <c r="T30" s="817" t="s">
        <v>902</v>
      </c>
      <c r="U30" s="817"/>
      <c r="V30" s="817"/>
      <c r="W30" s="817"/>
    </row>
    <row r="31" spans="1:23" ht="48" x14ac:dyDescent="0.2">
      <c r="B31" s="631" t="s">
        <v>903</v>
      </c>
      <c r="C31" s="633" t="s">
        <v>904</v>
      </c>
      <c r="D31" s="632" t="s">
        <v>903</v>
      </c>
      <c r="E31" s="633" t="s">
        <v>904</v>
      </c>
      <c r="F31" s="632" t="s">
        <v>903</v>
      </c>
      <c r="G31" s="633" t="s">
        <v>904</v>
      </c>
      <c r="H31" s="631" t="s">
        <v>903</v>
      </c>
      <c r="I31" s="633" t="s">
        <v>904</v>
      </c>
      <c r="L31" s="632" t="s">
        <v>903</v>
      </c>
      <c r="M31" s="633" t="s">
        <v>904</v>
      </c>
      <c r="N31" s="624" t="s">
        <v>905</v>
      </c>
      <c r="P31" s="634" t="s">
        <v>906</v>
      </c>
      <c r="Q31" s="635" t="s">
        <v>907</v>
      </c>
      <c r="R31" s="636" t="s">
        <v>903</v>
      </c>
      <c r="S31" s="637" t="s">
        <v>904</v>
      </c>
      <c r="T31" s="634" t="s">
        <v>908</v>
      </c>
      <c r="U31" s="635" t="s">
        <v>909</v>
      </c>
      <c r="V31" s="636" t="s">
        <v>903</v>
      </c>
      <c r="W31" s="637" t="s">
        <v>904</v>
      </c>
    </row>
    <row r="32" spans="1:23" ht="30" x14ac:dyDescent="0.2">
      <c r="A32" s="638" t="s">
        <v>910</v>
      </c>
      <c r="B32" s="631">
        <v>29</v>
      </c>
      <c r="C32" s="633">
        <v>232</v>
      </c>
      <c r="D32" s="632">
        <v>25</v>
      </c>
      <c r="E32" s="633">
        <v>200</v>
      </c>
      <c r="F32" s="632">
        <v>19</v>
      </c>
      <c r="G32" s="633">
        <v>188</v>
      </c>
      <c r="H32" s="639">
        <v>32</v>
      </c>
      <c r="I32" s="640">
        <v>254</v>
      </c>
      <c r="K32" s="641" t="s">
        <v>911</v>
      </c>
      <c r="L32" s="642">
        <v>35</v>
      </c>
      <c r="M32" s="643">
        <v>295</v>
      </c>
      <c r="N32" s="644"/>
      <c r="O32" s="644"/>
      <c r="P32" s="645">
        <v>17</v>
      </c>
      <c r="Q32" s="646">
        <v>1</v>
      </c>
      <c r="R32" s="636">
        <v>18</v>
      </c>
      <c r="S32" s="647">
        <v>223</v>
      </c>
      <c r="T32" s="643">
        <f>SUM(T33:T37)</f>
        <v>22</v>
      </c>
      <c r="U32" s="643">
        <f>SUM(U33:U37)</f>
        <v>1</v>
      </c>
      <c r="V32" s="642">
        <f>SUM(T32:U32)</f>
        <v>23</v>
      </c>
      <c r="W32" s="648">
        <v>224</v>
      </c>
    </row>
    <row r="33" spans="1:23" x14ac:dyDescent="0.2">
      <c r="A33" s="638"/>
      <c r="B33" s="631" t="s">
        <v>374</v>
      </c>
      <c r="C33" s="633" t="s">
        <v>374</v>
      </c>
      <c r="D33" s="632" t="s">
        <v>374</v>
      </c>
      <c r="E33" s="633" t="s">
        <v>374</v>
      </c>
      <c r="F33" s="632" t="s">
        <v>374</v>
      </c>
      <c r="G33" s="633" t="s">
        <v>374</v>
      </c>
      <c r="H33" s="639"/>
      <c r="I33" s="640"/>
      <c r="L33" s="636" t="s">
        <v>374</v>
      </c>
      <c r="M33" s="649" t="s">
        <v>374</v>
      </c>
      <c r="N33" s="644"/>
      <c r="O33" s="644"/>
      <c r="P33" s="645"/>
      <c r="Q33" s="646"/>
      <c r="R33" s="636" t="s">
        <v>374</v>
      </c>
      <c r="S33" s="637" t="s">
        <v>374</v>
      </c>
      <c r="T33" s="650"/>
      <c r="U33" s="649"/>
      <c r="V33" s="636" t="s">
        <v>374</v>
      </c>
      <c r="W33" s="637" t="s">
        <v>374</v>
      </c>
    </row>
    <row r="34" spans="1:23" x14ac:dyDescent="0.2">
      <c r="A34" s="638" t="s">
        <v>912</v>
      </c>
      <c r="B34" s="651">
        <v>0</v>
      </c>
      <c r="C34" s="652">
        <v>4.0999999999999996</v>
      </c>
      <c r="D34" s="653">
        <v>4</v>
      </c>
      <c r="E34" s="652">
        <v>3.5</v>
      </c>
      <c r="F34" s="653">
        <v>0</v>
      </c>
      <c r="G34" s="652">
        <v>4.79</v>
      </c>
      <c r="H34" s="639">
        <v>0</v>
      </c>
      <c r="I34" s="640">
        <v>3.33</v>
      </c>
      <c r="K34" s="638" t="s">
        <v>912</v>
      </c>
      <c r="L34" s="642">
        <v>2.86</v>
      </c>
      <c r="M34" s="643">
        <v>3.05</v>
      </c>
      <c r="N34" s="644"/>
      <c r="O34" s="644"/>
      <c r="P34" s="645"/>
      <c r="Q34" s="646"/>
      <c r="R34" s="654">
        <v>0</v>
      </c>
      <c r="S34" s="655">
        <v>3.59</v>
      </c>
      <c r="T34" s="650"/>
      <c r="U34" s="643"/>
      <c r="V34" s="642"/>
      <c r="W34" s="655">
        <f>SUM(2*100/240)</f>
        <v>0.83333333333333337</v>
      </c>
    </row>
    <row r="35" spans="1:23" x14ac:dyDescent="0.2">
      <c r="A35" s="638" t="s">
        <v>913</v>
      </c>
      <c r="B35" s="651">
        <v>20.7</v>
      </c>
      <c r="C35" s="652">
        <v>18</v>
      </c>
      <c r="D35" s="653">
        <v>12</v>
      </c>
      <c r="E35" s="652">
        <v>11</v>
      </c>
      <c r="F35" s="653">
        <v>0</v>
      </c>
      <c r="G35" s="652">
        <v>10.11</v>
      </c>
      <c r="H35" s="639">
        <v>12.5</v>
      </c>
      <c r="I35" s="640">
        <v>11.11</v>
      </c>
      <c r="K35" s="638" t="s">
        <v>913</v>
      </c>
      <c r="L35" s="642">
        <v>8.57</v>
      </c>
      <c r="M35" s="643">
        <v>11.19</v>
      </c>
      <c r="N35" s="644"/>
      <c r="O35" s="644"/>
      <c r="P35" s="645">
        <v>1</v>
      </c>
      <c r="Q35" s="646"/>
      <c r="R35" s="654">
        <v>5.56</v>
      </c>
      <c r="S35" s="655">
        <v>11.21</v>
      </c>
      <c r="T35" s="650"/>
      <c r="U35" s="643"/>
      <c r="V35" s="642"/>
      <c r="W35" s="655">
        <f>SUM(9*100/240)</f>
        <v>3.75</v>
      </c>
    </row>
    <row r="36" spans="1:23" x14ac:dyDescent="0.2">
      <c r="A36" s="638" t="s">
        <v>914</v>
      </c>
      <c r="B36" s="651">
        <v>31</v>
      </c>
      <c r="C36" s="652">
        <v>36.5</v>
      </c>
      <c r="D36" s="653">
        <v>20</v>
      </c>
      <c r="E36" s="652">
        <v>32</v>
      </c>
      <c r="F36" s="653">
        <v>10.53</v>
      </c>
      <c r="G36" s="652">
        <v>19.68</v>
      </c>
      <c r="H36" s="639">
        <v>37.5</v>
      </c>
      <c r="I36" s="640">
        <v>25.93</v>
      </c>
      <c r="K36" s="638" t="s">
        <v>914</v>
      </c>
      <c r="L36" s="642">
        <v>25.71</v>
      </c>
      <c r="M36" s="643">
        <v>27.8</v>
      </c>
      <c r="N36" s="644"/>
      <c r="O36" s="644"/>
      <c r="P36" s="645">
        <v>4</v>
      </c>
      <c r="Q36" s="646"/>
      <c r="R36" s="654">
        <v>22.22</v>
      </c>
      <c r="S36" s="655">
        <v>17.940000000000001</v>
      </c>
      <c r="T36" s="656">
        <v>4</v>
      </c>
      <c r="U36" s="643"/>
      <c r="V36" s="657">
        <f>SUM(4*100/23)</f>
        <v>17.391304347826086</v>
      </c>
      <c r="W36" s="655">
        <f>SUM(56*100/240)</f>
        <v>23.333333333333332</v>
      </c>
    </row>
    <row r="37" spans="1:23" x14ac:dyDescent="0.2">
      <c r="A37" s="638" t="s">
        <v>915</v>
      </c>
      <c r="B37" s="651">
        <v>48.3</v>
      </c>
      <c r="C37" s="652">
        <v>41.4</v>
      </c>
      <c r="D37" s="653">
        <v>64</v>
      </c>
      <c r="E37" s="652">
        <v>52.5</v>
      </c>
      <c r="F37" s="653">
        <v>89.47</v>
      </c>
      <c r="G37" s="652">
        <v>64.36</v>
      </c>
      <c r="H37" s="639">
        <v>50</v>
      </c>
      <c r="I37" s="640">
        <v>59.26</v>
      </c>
      <c r="K37" s="638" t="s">
        <v>915</v>
      </c>
      <c r="L37" s="642">
        <v>62.86</v>
      </c>
      <c r="M37" s="643">
        <v>55.16</v>
      </c>
      <c r="N37" s="644"/>
      <c r="O37" s="644"/>
      <c r="P37" s="645">
        <v>12</v>
      </c>
      <c r="Q37" s="646">
        <v>1</v>
      </c>
      <c r="R37" s="654">
        <v>72.22</v>
      </c>
      <c r="S37" s="655">
        <v>67.260000000000005</v>
      </c>
      <c r="T37" s="656">
        <v>18</v>
      </c>
      <c r="U37" s="643">
        <v>1</v>
      </c>
      <c r="V37" s="657">
        <f>SUM(19*100/23)</f>
        <v>82.608695652173907</v>
      </c>
      <c r="W37" s="655">
        <f>SUM(172*100/240)</f>
        <v>71.666666666666671</v>
      </c>
    </row>
    <row r="38" spans="1:23" x14ac:dyDescent="0.2">
      <c r="A38" s="638"/>
      <c r="B38" s="658" t="s">
        <v>374</v>
      </c>
      <c r="C38" s="659" t="s">
        <v>374</v>
      </c>
      <c r="D38" s="660" t="s">
        <v>374</v>
      </c>
      <c r="E38" s="659" t="s">
        <v>374</v>
      </c>
      <c r="F38" s="660" t="s">
        <v>374</v>
      </c>
      <c r="G38" s="659" t="s">
        <v>374</v>
      </c>
      <c r="H38" s="639" t="s">
        <v>374</v>
      </c>
      <c r="I38" s="640" t="s">
        <v>374</v>
      </c>
      <c r="L38" s="636" t="s">
        <v>374</v>
      </c>
      <c r="M38" s="649"/>
      <c r="N38" s="644"/>
      <c r="O38" s="644"/>
      <c r="P38" s="645"/>
      <c r="Q38" s="646"/>
      <c r="R38" s="636" t="s">
        <v>374</v>
      </c>
      <c r="S38" s="637"/>
      <c r="T38" s="650"/>
      <c r="U38" s="649"/>
      <c r="V38" s="636" t="s">
        <v>374</v>
      </c>
      <c r="W38" s="637" t="s">
        <v>374</v>
      </c>
    </row>
    <row r="39" spans="1:23" x14ac:dyDescent="0.2">
      <c r="A39" s="661" t="s">
        <v>916</v>
      </c>
      <c r="B39" s="651">
        <f t="shared" ref="B39:I39" si="0">SUM(B35:B37)</f>
        <v>100</v>
      </c>
      <c r="C39" s="652">
        <f t="shared" si="0"/>
        <v>95.9</v>
      </c>
      <c r="D39" s="653">
        <f t="shared" si="0"/>
        <v>96</v>
      </c>
      <c r="E39" s="652">
        <f t="shared" si="0"/>
        <v>95.5</v>
      </c>
      <c r="F39" s="653">
        <f t="shared" si="0"/>
        <v>100</v>
      </c>
      <c r="G39" s="652">
        <f t="shared" si="0"/>
        <v>94.15</v>
      </c>
      <c r="H39" s="662">
        <f t="shared" si="0"/>
        <v>100</v>
      </c>
      <c r="I39" s="663">
        <f t="shared" si="0"/>
        <v>96.3</v>
      </c>
      <c r="K39" s="664" t="s">
        <v>917</v>
      </c>
      <c r="L39" s="665">
        <v>86.2</v>
      </c>
      <c r="M39" s="643"/>
      <c r="N39" s="644"/>
      <c r="O39" s="644"/>
      <c r="P39" s="645"/>
      <c r="Q39" s="646"/>
      <c r="R39" s="665">
        <v>100</v>
      </c>
      <c r="S39" s="648"/>
      <c r="T39" s="666"/>
      <c r="U39" s="643"/>
      <c r="V39" s="665">
        <f>SUM(V35:V37)</f>
        <v>100</v>
      </c>
      <c r="W39" s="655">
        <f>SUM(W35:W37)</f>
        <v>98.75</v>
      </c>
    </row>
    <row r="40" spans="1:23" x14ac:dyDescent="0.2">
      <c r="A40" s="667"/>
      <c r="B40" s="652"/>
      <c r="C40" s="652"/>
      <c r="D40" s="652"/>
      <c r="E40" s="652"/>
      <c r="F40" s="652"/>
      <c r="G40" s="652"/>
      <c r="H40" s="663"/>
      <c r="I40" s="668"/>
      <c r="K40" s="669"/>
      <c r="L40" s="670"/>
      <c r="M40" s="643"/>
      <c r="N40" s="644"/>
      <c r="O40" s="644"/>
      <c r="P40" s="666"/>
      <c r="Q40" s="643"/>
      <c r="R40" s="671"/>
      <c r="S40" s="648"/>
      <c r="T40" s="666"/>
      <c r="U40" s="643"/>
      <c r="V40" s="670"/>
      <c r="W40" s="648"/>
    </row>
    <row r="41" spans="1:23" x14ac:dyDescent="0.2">
      <c r="A41" s="667"/>
      <c r="B41" s="652"/>
      <c r="C41" s="652"/>
      <c r="D41" s="652"/>
      <c r="E41" s="652"/>
      <c r="F41" s="652"/>
      <c r="G41" s="652"/>
      <c r="H41" s="663"/>
      <c r="I41" s="668"/>
      <c r="L41" s="812" t="s">
        <v>67</v>
      </c>
      <c r="M41" s="812"/>
      <c r="R41" s="818" t="s">
        <v>69</v>
      </c>
      <c r="S41" s="818"/>
      <c r="T41" s="672"/>
      <c r="U41" s="672"/>
      <c r="V41" s="818" t="s">
        <v>69</v>
      </c>
      <c r="W41" s="818"/>
    </row>
    <row r="42" spans="1:23" x14ac:dyDescent="0.2">
      <c r="A42" s="667"/>
      <c r="B42" s="652"/>
      <c r="C42" s="652"/>
      <c r="D42" s="652"/>
      <c r="E42" s="652"/>
      <c r="F42" s="652"/>
      <c r="G42" s="652"/>
      <c r="H42" s="663"/>
      <c r="I42" s="668"/>
      <c r="L42" s="812" t="s">
        <v>903</v>
      </c>
      <c r="M42" s="812"/>
      <c r="R42" s="813" t="s">
        <v>903</v>
      </c>
      <c r="S42" s="813"/>
      <c r="T42" s="672"/>
      <c r="U42" s="672"/>
      <c r="V42" s="813" t="s">
        <v>903</v>
      </c>
      <c r="W42" s="813"/>
    </row>
    <row r="43" spans="1:23" ht="32" x14ac:dyDescent="0.2">
      <c r="A43" s="667"/>
      <c r="B43" s="652"/>
      <c r="C43" s="652"/>
      <c r="D43" s="652"/>
      <c r="E43" s="652"/>
      <c r="F43" s="652"/>
      <c r="G43" s="652"/>
      <c r="H43" s="663"/>
      <c r="I43" s="668"/>
      <c r="K43" s="673" t="s">
        <v>918</v>
      </c>
      <c r="L43" s="814">
        <v>217</v>
      </c>
      <c r="M43" s="814"/>
      <c r="Q43" s="674"/>
      <c r="R43" s="815">
        <v>238</v>
      </c>
      <c r="S43" s="815"/>
      <c r="T43" s="672"/>
      <c r="U43" s="672"/>
      <c r="V43" s="815">
        <v>243</v>
      </c>
      <c r="W43" s="815"/>
    </row>
    <row r="44" spans="1:23" x14ac:dyDescent="0.2">
      <c r="A44" s="667"/>
      <c r="B44" s="652"/>
      <c r="C44" s="652"/>
      <c r="D44" s="652"/>
      <c r="E44" s="652"/>
      <c r="F44" s="652"/>
      <c r="G44" s="652"/>
      <c r="H44" s="663"/>
      <c r="I44" s="668"/>
      <c r="K44" s="626" t="s">
        <v>919</v>
      </c>
      <c r="L44" s="675" t="s">
        <v>920</v>
      </c>
      <c r="M44" s="632" t="s">
        <v>374</v>
      </c>
      <c r="R44" s="676" t="s">
        <v>920</v>
      </c>
      <c r="S44" s="677" t="s">
        <v>374</v>
      </c>
      <c r="T44" s="672"/>
      <c r="U44" s="672"/>
      <c r="V44" s="676" t="s">
        <v>920</v>
      </c>
      <c r="W44" s="677" t="s">
        <v>374</v>
      </c>
    </row>
    <row r="45" spans="1:23" x14ac:dyDescent="0.2">
      <c r="A45" s="667"/>
      <c r="B45" s="652"/>
      <c r="C45" s="652"/>
      <c r="D45" s="652"/>
      <c r="E45" s="652"/>
      <c r="F45" s="652"/>
      <c r="G45" s="652"/>
      <c r="H45" s="663"/>
      <c r="I45" s="668"/>
      <c r="K45" s="678" t="s">
        <v>921</v>
      </c>
      <c r="L45" s="679">
        <v>0</v>
      </c>
      <c r="M45" s="653">
        <f>SUM(L45*100/256)</f>
        <v>0</v>
      </c>
      <c r="R45" s="680">
        <v>0</v>
      </c>
      <c r="S45" s="681">
        <f t="shared" ref="S45:S50" si="1">SUM(R45*100/238)</f>
        <v>0</v>
      </c>
      <c r="T45" s="668"/>
      <c r="U45" s="668"/>
      <c r="V45" s="680">
        <v>0</v>
      </c>
      <c r="W45" s="681">
        <f>SUM(V45*100/256)</f>
        <v>0</v>
      </c>
    </row>
    <row r="46" spans="1:23" x14ac:dyDescent="0.2">
      <c r="A46" s="667"/>
      <c r="B46" s="652"/>
      <c r="C46" s="652"/>
      <c r="D46" s="652"/>
      <c r="E46" s="652"/>
      <c r="F46" s="652"/>
      <c r="G46" s="652"/>
      <c r="H46" s="663"/>
      <c r="I46" s="668"/>
      <c r="K46" s="678" t="s">
        <v>922</v>
      </c>
      <c r="L46" s="679">
        <v>0</v>
      </c>
      <c r="M46" s="653">
        <f>SUM(L46*100/256)</f>
        <v>0</v>
      </c>
      <c r="R46" s="680">
        <v>2</v>
      </c>
      <c r="S46" s="681">
        <f t="shared" si="1"/>
        <v>0.84033613445378152</v>
      </c>
      <c r="T46" s="668"/>
      <c r="U46" s="668"/>
      <c r="V46" s="680">
        <v>0</v>
      </c>
      <c r="W46" s="681">
        <f>SUM(V46*100/238)</f>
        <v>0</v>
      </c>
    </row>
    <row r="47" spans="1:23" x14ac:dyDescent="0.2">
      <c r="A47" s="667"/>
      <c r="B47" s="652"/>
      <c r="C47" s="652"/>
      <c r="D47" s="652"/>
      <c r="E47" s="652"/>
      <c r="F47" s="652"/>
      <c r="G47" s="652"/>
      <c r="H47" s="663"/>
      <c r="I47" s="668"/>
      <c r="K47" s="678" t="s">
        <v>923</v>
      </c>
      <c r="L47" s="679">
        <v>1</v>
      </c>
      <c r="M47" s="653">
        <v>0.46</v>
      </c>
      <c r="R47" s="680">
        <v>0</v>
      </c>
      <c r="S47" s="681">
        <f t="shared" si="1"/>
        <v>0</v>
      </c>
      <c r="T47" s="668"/>
      <c r="U47" s="668"/>
      <c r="V47" s="680">
        <v>0</v>
      </c>
      <c r="W47" s="681">
        <f>SUM(V47*100/238)</f>
        <v>0</v>
      </c>
    </row>
    <row r="48" spans="1:23" x14ac:dyDescent="0.2">
      <c r="A48" s="667"/>
      <c r="B48" s="652"/>
      <c r="C48" s="652"/>
      <c r="D48" s="652"/>
      <c r="E48" s="652"/>
      <c r="F48" s="652"/>
      <c r="G48" s="652"/>
      <c r="H48" s="663"/>
      <c r="I48" s="668"/>
      <c r="K48" s="678" t="s">
        <v>924</v>
      </c>
      <c r="L48" s="679">
        <v>0</v>
      </c>
      <c r="M48" s="653">
        <f>SUM(L48*100/256)</f>
        <v>0</v>
      </c>
      <c r="R48" s="680">
        <v>0</v>
      </c>
      <c r="S48" s="681">
        <f t="shared" si="1"/>
        <v>0</v>
      </c>
      <c r="T48" s="668"/>
      <c r="U48" s="668"/>
      <c r="V48" s="680">
        <v>0</v>
      </c>
      <c r="W48" s="681">
        <f>SUM(V48*100/238)</f>
        <v>0</v>
      </c>
    </row>
    <row r="49" spans="1:25" x14ac:dyDescent="0.2">
      <c r="A49" s="667"/>
      <c r="B49" s="652"/>
      <c r="C49" s="652"/>
      <c r="D49" s="652"/>
      <c r="E49" s="652"/>
      <c r="F49" s="652"/>
      <c r="G49" s="652"/>
      <c r="H49" s="663"/>
      <c r="I49" s="668"/>
      <c r="K49" s="678" t="s">
        <v>925</v>
      </c>
      <c r="L49" s="679">
        <v>0</v>
      </c>
      <c r="M49" s="653">
        <f>SUM(L49*100/256)</f>
        <v>0</v>
      </c>
      <c r="R49" s="680">
        <v>0</v>
      </c>
      <c r="S49" s="681">
        <f t="shared" si="1"/>
        <v>0</v>
      </c>
      <c r="T49" s="668"/>
      <c r="U49" s="668"/>
      <c r="V49" s="680">
        <v>0</v>
      </c>
      <c r="W49" s="681">
        <f>SUM(V49*100/243)</f>
        <v>0</v>
      </c>
    </row>
    <row r="50" spans="1:25" x14ac:dyDescent="0.2">
      <c r="A50" s="667"/>
      <c r="B50" s="652"/>
      <c r="C50" s="652"/>
      <c r="D50" s="652"/>
      <c r="E50" s="652"/>
      <c r="F50" s="652"/>
      <c r="G50" s="652"/>
      <c r="H50" s="663"/>
      <c r="I50" s="668"/>
      <c r="K50" s="678" t="s">
        <v>926</v>
      </c>
      <c r="L50" s="679">
        <v>9</v>
      </c>
      <c r="M50" s="653">
        <v>4.1399999999999997</v>
      </c>
      <c r="R50" s="682">
        <v>0</v>
      </c>
      <c r="S50" s="683">
        <f t="shared" si="1"/>
        <v>0</v>
      </c>
      <c r="T50" s="668"/>
      <c r="U50" s="668"/>
      <c r="V50" s="682">
        <v>0</v>
      </c>
      <c r="W50" s="683">
        <f>SUM(V50*100/238)</f>
        <v>0</v>
      </c>
    </row>
    <row r="51" spans="1:25" x14ac:dyDescent="0.2">
      <c r="A51" s="661" t="s">
        <v>927</v>
      </c>
      <c r="B51" s="684" t="s">
        <v>928</v>
      </c>
      <c r="C51" s="685" t="s">
        <v>928</v>
      </c>
      <c r="D51" s="679" t="s">
        <v>928</v>
      </c>
      <c r="E51" s="685" t="s">
        <v>928</v>
      </c>
      <c r="F51" s="679" t="s">
        <v>928</v>
      </c>
      <c r="G51" s="685" t="s">
        <v>928</v>
      </c>
      <c r="H51" s="662" t="s">
        <v>928</v>
      </c>
      <c r="I51" s="686" t="s">
        <v>928</v>
      </c>
      <c r="K51" s="687" t="s">
        <v>929</v>
      </c>
      <c r="L51" s="643">
        <f>SUM(L45:L50)</f>
        <v>10</v>
      </c>
      <c r="M51" s="688">
        <f>SUM(L51*100/L43)</f>
        <v>4.6082949308755756</v>
      </c>
      <c r="Q51" s="689" t="s">
        <v>929</v>
      </c>
      <c r="R51" s="690">
        <f>SUM(R45:R50)</f>
        <v>2</v>
      </c>
      <c r="S51" s="691">
        <f>SUM(R51*100/R43)</f>
        <v>0.84033613445378152</v>
      </c>
      <c r="U51" s="689" t="s">
        <v>929</v>
      </c>
      <c r="V51" s="649">
        <f>SUM(V45:V50)</f>
        <v>0</v>
      </c>
      <c r="W51" s="691">
        <f>SUM(V51*100/V43)</f>
        <v>0</v>
      </c>
    </row>
    <row r="52" spans="1:25" x14ac:dyDescent="0.2">
      <c r="A52" s="667"/>
      <c r="B52" s="652"/>
      <c r="C52" s="652"/>
      <c r="D52" s="652"/>
      <c r="E52" s="652"/>
      <c r="F52" s="652"/>
      <c r="G52" s="652"/>
      <c r="H52" s="663"/>
      <c r="I52" s="668"/>
      <c r="R52" s="625"/>
      <c r="S52" s="625"/>
      <c r="T52" s="625"/>
      <c r="U52" s="625"/>
      <c r="V52" s="625"/>
      <c r="W52" s="625"/>
      <c r="X52" s="625"/>
      <c r="Y52" s="625"/>
    </row>
    <row r="53" spans="1:25" x14ac:dyDescent="0.2">
      <c r="A53" s="667"/>
      <c r="B53" s="652"/>
      <c r="C53" s="652"/>
      <c r="D53" s="652"/>
      <c r="E53" s="652"/>
      <c r="F53" s="652"/>
      <c r="G53" s="652"/>
      <c r="H53" s="663"/>
      <c r="I53" s="668"/>
      <c r="K53" s="630" t="s">
        <v>930</v>
      </c>
      <c r="R53" s="625"/>
      <c r="S53" s="625"/>
      <c r="T53" s="625"/>
      <c r="U53" s="625"/>
      <c r="V53" s="625"/>
      <c r="W53" s="625"/>
      <c r="X53" s="625"/>
      <c r="Y53" s="625"/>
    </row>
    <row r="54" spans="1:25" x14ac:dyDescent="0.2">
      <c r="A54" s="667"/>
      <c r="B54" s="652"/>
      <c r="C54" s="652"/>
      <c r="D54" s="652"/>
      <c r="E54" s="652"/>
      <c r="F54" s="652"/>
      <c r="G54" s="652"/>
      <c r="H54" s="663"/>
      <c r="I54" s="668"/>
      <c r="K54" s="692" t="s">
        <v>931</v>
      </c>
      <c r="L54" s="693"/>
      <c r="M54" s="646"/>
      <c r="N54" s="644"/>
      <c r="O54" s="644"/>
      <c r="R54" s="694">
        <v>228</v>
      </c>
      <c r="S54" s="646"/>
      <c r="V54" s="695">
        <v>226</v>
      </c>
      <c r="W54" s="696"/>
    </row>
    <row r="55" spans="1:25" x14ac:dyDescent="0.2">
      <c r="A55" s="667"/>
      <c r="B55" s="652"/>
      <c r="C55" s="652"/>
      <c r="D55" s="652"/>
      <c r="E55" s="652"/>
      <c r="F55" s="652"/>
      <c r="G55" s="652"/>
      <c r="H55" s="663"/>
      <c r="I55" s="668"/>
      <c r="K55" s="692" t="s">
        <v>932</v>
      </c>
      <c r="L55" s="693"/>
      <c r="M55" s="646"/>
      <c r="N55" s="644"/>
      <c r="O55" s="644"/>
      <c r="R55" s="694">
        <v>9</v>
      </c>
      <c r="S55" s="646"/>
      <c r="V55" s="695">
        <v>9</v>
      </c>
      <c r="W55" s="696"/>
    </row>
    <row r="56" spans="1:25" x14ac:dyDescent="0.2">
      <c r="A56" s="667"/>
      <c r="B56" s="685"/>
      <c r="C56" s="685"/>
      <c r="D56" s="685"/>
      <c r="E56" s="685"/>
      <c r="F56" s="685"/>
      <c r="G56" s="685"/>
      <c r="H56" s="663"/>
      <c r="I56" s="686"/>
      <c r="K56" s="697" t="s">
        <v>97</v>
      </c>
      <c r="L56" s="693"/>
      <c r="M56" s="698"/>
      <c r="N56" s="644"/>
      <c r="O56" s="644"/>
      <c r="Q56" s="625">
        <v>237</v>
      </c>
      <c r="R56" s="695">
        <f>SUM(R54:R55)</f>
        <v>237</v>
      </c>
      <c r="S56" s="698"/>
      <c r="V56" s="695">
        <f>SUM(V54:V55)</f>
        <v>235</v>
      </c>
      <c r="W56" s="699"/>
    </row>
    <row r="57" spans="1:25" x14ac:dyDescent="0.2">
      <c r="A57" s="661" t="s">
        <v>933</v>
      </c>
      <c r="B57" s="651">
        <f t="shared" ref="B57:H57" si="2">SUM(B34)</f>
        <v>0</v>
      </c>
      <c r="C57" s="652">
        <f t="shared" si="2"/>
        <v>4.0999999999999996</v>
      </c>
      <c r="D57" s="653">
        <f t="shared" si="2"/>
        <v>4</v>
      </c>
      <c r="E57" s="652">
        <f t="shared" si="2"/>
        <v>3.5</v>
      </c>
      <c r="F57" s="653">
        <f t="shared" si="2"/>
        <v>0</v>
      </c>
      <c r="G57" s="652">
        <f t="shared" si="2"/>
        <v>4.79</v>
      </c>
      <c r="H57" s="639">
        <f t="shared" si="2"/>
        <v>0</v>
      </c>
      <c r="I57" s="638"/>
      <c r="K57" s="689" t="s">
        <v>934</v>
      </c>
      <c r="L57" s="643"/>
      <c r="M57" s="700"/>
      <c r="N57" s="644"/>
      <c r="O57" s="644"/>
      <c r="Q57" s="701" t="s">
        <v>934</v>
      </c>
      <c r="R57" s="649"/>
      <c r="S57" s="691">
        <f>SUM(R55*100/R56)</f>
        <v>3.7974683544303796</v>
      </c>
      <c r="U57" s="689" t="s">
        <v>934</v>
      </c>
      <c r="V57" s="643"/>
      <c r="W57" s="691">
        <f>SUM(V55*100/V56)</f>
        <v>3.8297872340425534</v>
      </c>
    </row>
    <row r="58" spans="1:25" s="624" customFormat="1" ht="34" customHeight="1" x14ac:dyDescent="0.2">
      <c r="A58" s="702" t="s">
        <v>935</v>
      </c>
      <c r="B58" s="669"/>
      <c r="C58" s="669"/>
      <c r="D58" s="703"/>
      <c r="E58" s="669"/>
      <c r="F58" s="703"/>
      <c r="G58" s="704" t="s">
        <v>936</v>
      </c>
      <c r="H58" s="705"/>
      <c r="I58" s="638"/>
    </row>
    <row r="59" spans="1:25" ht="32" x14ac:dyDescent="0.2">
      <c r="A59" s="702"/>
      <c r="B59" s="702"/>
      <c r="C59" s="702"/>
      <c r="D59" s="702"/>
      <c r="E59" s="702"/>
      <c r="F59" s="702"/>
      <c r="G59" s="702"/>
      <c r="K59" s="673" t="s">
        <v>918</v>
      </c>
    </row>
    <row r="60" spans="1:25" x14ac:dyDescent="0.2">
      <c r="A60" s="702"/>
      <c r="B60" s="811" t="s">
        <v>367</v>
      </c>
      <c r="C60" s="811"/>
      <c r="D60" s="812" t="s">
        <v>64</v>
      </c>
      <c r="E60" s="812"/>
      <c r="F60" s="812" t="s">
        <v>65</v>
      </c>
      <c r="G60" s="812"/>
      <c r="H60" s="811" t="s">
        <v>66</v>
      </c>
      <c r="I60" s="811"/>
      <c r="K60" s="692" t="s">
        <v>937</v>
      </c>
      <c r="L60" s="706">
        <v>105</v>
      </c>
      <c r="N60" s="707"/>
      <c r="O60" s="707"/>
      <c r="P60" s="708"/>
      <c r="Q60" s="708"/>
      <c r="R60" s="706">
        <v>124</v>
      </c>
      <c r="S60" s="672"/>
      <c r="T60" s="672"/>
      <c r="U60" s="672"/>
      <c r="V60" s="706">
        <v>63</v>
      </c>
      <c r="W60" s="709"/>
    </row>
    <row r="61" spans="1:25" x14ac:dyDescent="0.2">
      <c r="B61" s="811" t="s">
        <v>903</v>
      </c>
      <c r="C61" s="811"/>
      <c r="D61" s="812" t="s">
        <v>903</v>
      </c>
      <c r="E61" s="812"/>
      <c r="F61" s="812" t="s">
        <v>903</v>
      </c>
      <c r="G61" s="812"/>
      <c r="H61" s="811" t="s">
        <v>903</v>
      </c>
      <c r="I61" s="811"/>
      <c r="K61" s="687" t="s">
        <v>938</v>
      </c>
      <c r="L61" s="710"/>
      <c r="M61" s="688">
        <f>SUM(L60*100/L43)</f>
        <v>48.387096774193552</v>
      </c>
      <c r="N61" s="644"/>
      <c r="O61" s="644"/>
      <c r="P61" s="708"/>
      <c r="Q61" s="711" t="s">
        <v>938</v>
      </c>
      <c r="R61" s="712"/>
      <c r="S61" s="688">
        <f>SUM(R60*100/R43)</f>
        <v>52.100840336134453</v>
      </c>
      <c r="T61" s="672"/>
      <c r="U61" s="711" t="s">
        <v>938</v>
      </c>
      <c r="V61" s="710"/>
      <c r="W61" s="688">
        <f>SUM(V60*100/V43)</f>
        <v>25.925925925925927</v>
      </c>
    </row>
    <row r="62" spans="1:25" s="624" customFormat="1" x14ac:dyDescent="0.2">
      <c r="A62" s="624" t="s">
        <v>939</v>
      </c>
      <c r="B62" s="811">
        <v>239</v>
      </c>
      <c r="C62" s="811"/>
      <c r="D62" s="812">
        <v>239</v>
      </c>
      <c r="E62" s="812"/>
      <c r="F62" s="812">
        <v>243</v>
      </c>
      <c r="G62" s="812"/>
      <c r="H62" s="811">
        <v>256</v>
      </c>
      <c r="I62" s="811"/>
    </row>
    <row r="63" spans="1:25" s="624" customFormat="1" x14ac:dyDescent="0.2">
      <c r="A63" s="626" t="s">
        <v>940</v>
      </c>
      <c r="B63" s="713" t="s">
        <v>920</v>
      </c>
      <c r="C63" s="714" t="s">
        <v>374</v>
      </c>
      <c r="D63" s="675" t="s">
        <v>920</v>
      </c>
      <c r="E63" s="632" t="s">
        <v>374</v>
      </c>
      <c r="F63" s="675" t="s">
        <v>920</v>
      </c>
      <c r="G63" s="632" t="s">
        <v>374</v>
      </c>
      <c r="H63" s="715" t="s">
        <v>920</v>
      </c>
      <c r="I63" s="631" t="s">
        <v>374</v>
      </c>
    </row>
    <row r="64" spans="1:25" x14ac:dyDescent="0.2">
      <c r="A64" s="678" t="s">
        <v>941</v>
      </c>
      <c r="B64" s="684">
        <v>6</v>
      </c>
      <c r="C64" s="716">
        <f t="shared" ref="C64:C69" si="3">SUM(B64*100/239)</f>
        <v>2.510460251046025</v>
      </c>
      <c r="D64" s="679">
        <v>7</v>
      </c>
      <c r="E64" s="653">
        <f t="shared" ref="E64:E69" si="4">SUM(D64*100/239)</f>
        <v>2.9288702928870292</v>
      </c>
      <c r="F64" s="679">
        <v>0</v>
      </c>
      <c r="G64" s="653">
        <f t="shared" ref="G64:G69" si="5">SUM(F64*100/243)</f>
        <v>0</v>
      </c>
      <c r="H64" s="684">
        <v>0</v>
      </c>
      <c r="I64" s="651">
        <f t="shared" ref="I64:I69" si="6">SUM(H64*100/256)</f>
        <v>0</v>
      </c>
      <c r="K64" s="717"/>
      <c r="L64" s="718"/>
      <c r="M64" s="719"/>
      <c r="N64" s="707"/>
      <c r="O64" s="707"/>
      <c r="P64" s="708"/>
      <c r="Q64" s="708"/>
      <c r="R64" s="718"/>
      <c r="S64" s="719"/>
      <c r="T64" s="672"/>
      <c r="U64" s="668"/>
      <c r="V64" s="718"/>
      <c r="W64" s="719"/>
    </row>
    <row r="65" spans="1:23" x14ac:dyDescent="0.2">
      <c r="A65" s="678" t="s">
        <v>942</v>
      </c>
      <c r="B65" s="684">
        <v>35</v>
      </c>
      <c r="C65" s="716">
        <f t="shared" si="3"/>
        <v>14.644351464435147</v>
      </c>
      <c r="D65" s="679">
        <v>18</v>
      </c>
      <c r="E65" s="653">
        <f t="shared" si="4"/>
        <v>7.531380753138075</v>
      </c>
      <c r="F65" s="679">
        <v>1</v>
      </c>
      <c r="G65" s="653">
        <f t="shared" si="5"/>
        <v>0.41152263374485598</v>
      </c>
      <c r="H65" s="684">
        <v>0</v>
      </c>
      <c r="I65" s="651">
        <f t="shared" si="6"/>
        <v>0</v>
      </c>
      <c r="K65" s="717"/>
      <c r="L65" s="718"/>
      <c r="M65" s="719"/>
      <c r="N65" s="707"/>
      <c r="O65" s="707"/>
      <c r="P65" s="708"/>
      <c r="Q65" s="708"/>
      <c r="R65" s="718"/>
      <c r="S65" s="719"/>
      <c r="T65" s="672"/>
      <c r="U65" s="668"/>
      <c r="V65" s="718"/>
      <c r="W65" s="719"/>
    </row>
    <row r="66" spans="1:23" x14ac:dyDescent="0.2">
      <c r="A66" s="678" t="s">
        <v>943</v>
      </c>
      <c r="B66" s="684">
        <v>0</v>
      </c>
      <c r="C66" s="720">
        <f t="shared" si="3"/>
        <v>0</v>
      </c>
      <c r="D66" s="679">
        <v>4</v>
      </c>
      <c r="E66" s="653">
        <f t="shared" si="4"/>
        <v>1.6736401673640167</v>
      </c>
      <c r="F66" s="679">
        <v>1</v>
      </c>
      <c r="G66" s="653">
        <f t="shared" si="5"/>
        <v>0.41152263374485598</v>
      </c>
      <c r="H66" s="684">
        <v>0</v>
      </c>
      <c r="I66" s="651">
        <f t="shared" si="6"/>
        <v>0</v>
      </c>
      <c r="K66" s="717"/>
      <c r="L66" s="718"/>
      <c r="M66" s="719"/>
      <c r="N66" s="707"/>
      <c r="O66" s="707"/>
      <c r="P66" s="708"/>
      <c r="Q66" s="708"/>
      <c r="R66" s="718"/>
      <c r="S66" s="719"/>
      <c r="T66" s="668"/>
      <c r="U66" s="668"/>
      <c r="V66" s="718"/>
      <c r="W66" s="719"/>
    </row>
    <row r="67" spans="1:23" x14ac:dyDescent="0.2">
      <c r="A67" s="678" t="s">
        <v>944</v>
      </c>
      <c r="B67" s="684">
        <v>0</v>
      </c>
      <c r="C67" s="720">
        <f t="shared" si="3"/>
        <v>0</v>
      </c>
      <c r="D67" s="679">
        <v>0</v>
      </c>
      <c r="E67" s="653">
        <f t="shared" si="4"/>
        <v>0</v>
      </c>
      <c r="F67" s="679">
        <v>0</v>
      </c>
      <c r="G67" s="653">
        <f t="shared" si="5"/>
        <v>0</v>
      </c>
      <c r="H67" s="684">
        <v>0</v>
      </c>
      <c r="I67" s="651">
        <f t="shared" si="6"/>
        <v>0</v>
      </c>
      <c r="K67" s="717"/>
      <c r="L67" s="718"/>
      <c r="M67" s="719"/>
      <c r="N67" s="707"/>
      <c r="O67" s="707"/>
      <c r="P67" s="708"/>
      <c r="Q67" s="708"/>
      <c r="R67" s="718"/>
      <c r="S67" s="719"/>
      <c r="T67" s="668"/>
      <c r="U67" s="668"/>
      <c r="V67" s="718"/>
      <c r="W67" s="719"/>
    </row>
    <row r="68" spans="1:23" x14ac:dyDescent="0.2">
      <c r="A68" s="678" t="s">
        <v>945</v>
      </c>
      <c r="B68" s="684">
        <v>0</v>
      </c>
      <c r="C68" s="720">
        <f t="shared" si="3"/>
        <v>0</v>
      </c>
      <c r="D68" s="679">
        <v>1</v>
      </c>
      <c r="E68" s="653">
        <f t="shared" si="4"/>
        <v>0.41841004184100417</v>
      </c>
      <c r="F68" s="679">
        <v>0</v>
      </c>
      <c r="G68" s="653">
        <f t="shared" si="5"/>
        <v>0</v>
      </c>
      <c r="H68" s="684">
        <v>0</v>
      </c>
      <c r="I68" s="651">
        <f t="shared" si="6"/>
        <v>0</v>
      </c>
      <c r="K68" s="717"/>
      <c r="L68" s="718"/>
      <c r="M68" s="719"/>
      <c r="N68" s="707"/>
      <c r="O68" s="707"/>
      <c r="P68" s="708"/>
      <c r="Q68" s="708"/>
      <c r="R68" s="718"/>
      <c r="S68" s="719"/>
      <c r="T68" s="668"/>
      <c r="U68" s="668"/>
      <c r="V68" s="718"/>
      <c r="W68" s="719"/>
    </row>
    <row r="69" spans="1:23" x14ac:dyDescent="0.2">
      <c r="A69" s="678" t="s">
        <v>946</v>
      </c>
      <c r="B69" s="684">
        <v>0</v>
      </c>
      <c r="C69" s="720">
        <f t="shared" si="3"/>
        <v>0</v>
      </c>
      <c r="D69" s="679">
        <v>0</v>
      </c>
      <c r="E69" s="653">
        <f t="shared" si="4"/>
        <v>0</v>
      </c>
      <c r="F69" s="679">
        <v>0</v>
      </c>
      <c r="G69" s="653">
        <f t="shared" si="5"/>
        <v>0</v>
      </c>
      <c r="H69" s="684">
        <v>2</v>
      </c>
      <c r="I69" s="651">
        <f t="shared" si="6"/>
        <v>0.78125</v>
      </c>
      <c r="K69" s="717"/>
      <c r="L69" s="718"/>
      <c r="M69" s="719"/>
      <c r="N69" s="707"/>
      <c r="O69" s="707"/>
      <c r="P69" s="708"/>
      <c r="Q69" s="708"/>
      <c r="R69" s="718"/>
      <c r="S69" s="719"/>
      <c r="T69" s="668"/>
      <c r="U69" s="668"/>
      <c r="V69" s="718"/>
      <c r="W69" s="719"/>
    </row>
    <row r="70" spans="1:23" x14ac:dyDescent="0.2">
      <c r="A70" s="721" t="s">
        <v>947</v>
      </c>
      <c r="K70" s="707"/>
      <c r="L70" s="707"/>
      <c r="M70" s="707"/>
      <c r="N70" s="707"/>
      <c r="O70" s="707"/>
      <c r="P70" s="708"/>
      <c r="Q70" s="722"/>
      <c r="R70" s="723"/>
      <c r="S70" s="719"/>
      <c r="T70" s="707"/>
      <c r="U70" s="722"/>
      <c r="V70" s="724"/>
      <c r="W70" s="725"/>
    </row>
  </sheetData>
  <sheetProtection password="D4A9" sheet="1" objects="1" scenarios="1"/>
  <mergeCells count="29">
    <mergeCell ref="B30:C30"/>
    <mergeCell ref="D30:E30"/>
    <mergeCell ref="F30:G30"/>
    <mergeCell ref="H30:I30"/>
    <mergeCell ref="L30:M30"/>
    <mergeCell ref="N30:O30"/>
    <mergeCell ref="P30:S30"/>
    <mergeCell ref="T30:W30"/>
    <mergeCell ref="L41:M41"/>
    <mergeCell ref="R41:S41"/>
    <mergeCell ref="V41:W41"/>
    <mergeCell ref="L42:M42"/>
    <mergeCell ref="R42:S42"/>
    <mergeCell ref="V42:W42"/>
    <mergeCell ref="L43:M43"/>
    <mergeCell ref="R43:S43"/>
    <mergeCell ref="V43:W43"/>
    <mergeCell ref="B62:C62"/>
    <mergeCell ref="D62:E62"/>
    <mergeCell ref="F62:G62"/>
    <mergeCell ref="H62:I62"/>
    <mergeCell ref="B60:C60"/>
    <mergeCell ref="D60:E60"/>
    <mergeCell ref="F60:G60"/>
    <mergeCell ref="H60:I60"/>
    <mergeCell ref="B61:C61"/>
    <mergeCell ref="D61:E61"/>
    <mergeCell ref="F61:G61"/>
    <mergeCell ref="H61:I61"/>
  </mergeCells>
  <hyperlinks>
    <hyperlink ref="A1" location="INICIO!A1" display="Volver al indice"/>
  </hyperlinks>
  <pageMargins left="0.75" right="0.75" top="1" bottom="1" header="0.51180555555555496" footer="0.51180555555555496"/>
  <pageSetup paperSize="9" firstPageNumber="0"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131" zoomScaleNormal="131" workbookViewId="0">
      <selection activeCell="G2" sqref="G2"/>
    </sheetView>
  </sheetViews>
  <sheetFormatPr baseColWidth="10" defaultColWidth="8.7109375" defaultRowHeight="16" x14ac:dyDescent="0.2"/>
  <cols>
    <col min="1" max="1" width="17.28515625" customWidth="1"/>
    <col min="2" max="3" width="14.140625" customWidth="1"/>
    <col min="4" max="4" width="19.140625" customWidth="1"/>
    <col min="5" max="5" width="17.140625" customWidth="1"/>
    <col min="6" max="6" width="16.140625" customWidth="1"/>
    <col min="7" max="7" width="15.140625" customWidth="1"/>
    <col min="8" max="8" width="12.85546875" customWidth="1"/>
    <col min="9" max="26" width="10.85546875" customWidth="1"/>
  </cols>
  <sheetData>
    <row r="1" spans="1:26" ht="15.75" customHeight="1" x14ac:dyDescent="0.2">
      <c r="A1" s="194" t="s">
        <v>54</v>
      </c>
      <c r="B1" s="195"/>
      <c r="C1" s="195" t="s">
        <v>948</v>
      </c>
      <c r="D1" s="195"/>
      <c r="E1" s="195"/>
      <c r="F1" s="196" t="s">
        <v>949</v>
      </c>
      <c r="G1" s="195"/>
      <c r="H1" s="195"/>
      <c r="I1" s="195"/>
      <c r="J1" s="195"/>
      <c r="K1" s="195"/>
      <c r="L1" s="195"/>
      <c r="M1" s="195"/>
      <c r="N1" s="195"/>
      <c r="O1" s="195"/>
      <c r="P1" s="195"/>
      <c r="Q1" s="195"/>
      <c r="R1" s="195"/>
      <c r="S1" s="195"/>
      <c r="T1" s="195"/>
      <c r="U1" s="195"/>
      <c r="V1" s="195"/>
      <c r="W1" s="195"/>
      <c r="X1" s="195"/>
      <c r="Y1" s="195"/>
      <c r="Z1" s="195"/>
    </row>
    <row r="2" spans="1:26" ht="15.75" customHeight="1" x14ac:dyDescent="0.2">
      <c r="A2" s="195"/>
      <c r="B2" s="195"/>
      <c r="C2" s="195"/>
      <c r="D2" s="195"/>
      <c r="E2" s="195"/>
      <c r="F2" s="195"/>
      <c r="G2" s="195"/>
      <c r="H2" s="195"/>
      <c r="I2" s="195"/>
      <c r="J2" s="195"/>
      <c r="K2" s="195"/>
      <c r="L2" s="195"/>
      <c r="M2" s="195"/>
      <c r="N2" s="195"/>
      <c r="O2" s="195"/>
      <c r="P2" s="195"/>
      <c r="Q2" s="195"/>
      <c r="R2" s="195"/>
      <c r="S2" s="195"/>
      <c r="T2" s="195"/>
      <c r="U2" s="195"/>
      <c r="V2" s="195"/>
      <c r="W2" s="195"/>
      <c r="X2" s="195"/>
      <c r="Y2" s="195"/>
      <c r="Z2" s="195"/>
    </row>
    <row r="3" spans="1:26" ht="15.75" customHeight="1" x14ac:dyDescent="0.2">
      <c r="A3" s="195" t="s">
        <v>950</v>
      </c>
      <c r="B3" s="195"/>
      <c r="C3" s="195"/>
      <c r="D3" s="195"/>
      <c r="E3" s="195"/>
      <c r="F3" s="195"/>
      <c r="G3" s="195"/>
      <c r="H3" s="195"/>
      <c r="I3" s="195"/>
      <c r="J3" s="195"/>
      <c r="K3" s="195"/>
      <c r="L3" s="195"/>
      <c r="M3" s="195"/>
      <c r="N3" s="195"/>
      <c r="O3" s="195"/>
      <c r="P3" s="195"/>
      <c r="Q3" s="195"/>
      <c r="R3" s="195"/>
      <c r="S3" s="195"/>
      <c r="T3" s="195"/>
      <c r="U3" s="195"/>
      <c r="V3" s="195"/>
      <c r="W3" s="195"/>
      <c r="X3" s="195"/>
      <c r="Y3" s="195"/>
      <c r="Z3" s="195"/>
    </row>
    <row r="4" spans="1:26" ht="15.75" customHeight="1" x14ac:dyDescent="0.2">
      <c r="A4" s="195" t="s">
        <v>951</v>
      </c>
      <c r="B4" s="195"/>
      <c r="C4" s="195"/>
      <c r="D4" s="195"/>
      <c r="E4" s="195"/>
      <c r="F4" s="195"/>
      <c r="G4" s="195"/>
      <c r="H4" s="195"/>
      <c r="I4" s="195"/>
      <c r="J4" s="195"/>
      <c r="K4" s="195"/>
      <c r="L4" s="195"/>
      <c r="M4" s="195"/>
      <c r="N4" s="195"/>
      <c r="O4" s="195"/>
      <c r="P4" s="195"/>
      <c r="Q4" s="195"/>
      <c r="R4" s="195"/>
      <c r="S4" s="195"/>
      <c r="T4" s="195"/>
      <c r="U4" s="195"/>
      <c r="V4" s="195"/>
      <c r="W4" s="195"/>
      <c r="X4" s="195"/>
      <c r="Y4" s="195"/>
      <c r="Z4" s="195"/>
    </row>
    <row r="5" spans="1:26" ht="15.75" customHeight="1" x14ac:dyDescent="0.2">
      <c r="A5" s="195" t="s">
        <v>952</v>
      </c>
      <c r="B5" s="195"/>
      <c r="C5" s="195"/>
      <c r="D5" s="195"/>
      <c r="E5" s="195"/>
      <c r="F5" s="195"/>
      <c r="G5" s="195"/>
      <c r="H5" s="195"/>
      <c r="I5" s="195"/>
      <c r="J5" s="195"/>
      <c r="K5" s="195"/>
      <c r="L5" s="195"/>
      <c r="M5" s="195"/>
      <c r="N5" s="195"/>
      <c r="O5" s="195"/>
      <c r="P5" s="195"/>
      <c r="Q5" s="195"/>
      <c r="R5" s="195"/>
      <c r="S5" s="195"/>
      <c r="T5" s="195"/>
      <c r="U5" s="195"/>
      <c r="V5" s="195"/>
      <c r="W5" s="195"/>
      <c r="X5" s="195"/>
      <c r="Y5" s="195"/>
      <c r="Z5" s="195"/>
    </row>
    <row r="6" spans="1:26" ht="15.75" customHeight="1" x14ac:dyDescent="0.2">
      <c r="A6" s="195" t="s">
        <v>953</v>
      </c>
      <c r="B6" s="195"/>
      <c r="C6" s="195"/>
      <c r="D6" s="195"/>
      <c r="E6" s="195"/>
      <c r="F6" s="195"/>
      <c r="G6" s="195"/>
      <c r="H6" s="195"/>
      <c r="I6" s="195"/>
      <c r="J6" s="195"/>
      <c r="K6" s="195"/>
      <c r="L6" s="195"/>
      <c r="M6" s="195"/>
      <c r="N6" s="195"/>
      <c r="O6" s="195"/>
      <c r="P6" s="195"/>
      <c r="Q6" s="195"/>
      <c r="R6" s="195"/>
      <c r="S6" s="195"/>
      <c r="T6" s="195"/>
      <c r="U6" s="195"/>
      <c r="V6" s="195"/>
      <c r="W6" s="195"/>
      <c r="X6" s="195"/>
      <c r="Y6" s="195"/>
      <c r="Z6" s="195"/>
    </row>
    <row r="7" spans="1:26" ht="15.75" customHeight="1" x14ac:dyDescent="0.2">
      <c r="A7" s="195" t="s">
        <v>954</v>
      </c>
      <c r="B7" s="195"/>
      <c r="C7" s="195"/>
      <c r="D7" s="195"/>
      <c r="E7" s="195"/>
      <c r="F7" s="195"/>
      <c r="G7" s="195"/>
      <c r="H7" s="195"/>
      <c r="I7" s="195"/>
      <c r="J7" s="195"/>
      <c r="K7" s="195"/>
      <c r="L7" s="195"/>
      <c r="M7" s="195"/>
      <c r="N7" s="195"/>
      <c r="O7" s="195"/>
      <c r="P7" s="195"/>
      <c r="Q7" s="195"/>
      <c r="R7" s="195"/>
      <c r="S7" s="195"/>
      <c r="T7" s="195"/>
      <c r="U7" s="195"/>
      <c r="V7" s="195"/>
      <c r="W7" s="195"/>
      <c r="X7" s="195"/>
      <c r="Y7" s="195"/>
      <c r="Z7" s="195"/>
    </row>
    <row r="8" spans="1:26" ht="15.75" customHeight="1" x14ac:dyDescent="0.2">
      <c r="A8" s="195" t="s">
        <v>955</v>
      </c>
      <c r="B8" s="195"/>
      <c r="C8" s="195"/>
      <c r="D8" s="195"/>
      <c r="E8" s="195"/>
      <c r="F8" s="195"/>
      <c r="G8" s="195"/>
      <c r="H8" s="195"/>
      <c r="I8" s="195"/>
      <c r="J8" s="195"/>
      <c r="K8" s="195"/>
      <c r="L8" s="195"/>
      <c r="M8" s="195"/>
      <c r="N8" s="195"/>
      <c r="O8" s="195"/>
      <c r="P8" s="195"/>
      <c r="Q8" s="195"/>
      <c r="R8" s="195"/>
      <c r="S8" s="195"/>
      <c r="T8" s="195"/>
      <c r="U8" s="195"/>
      <c r="V8" s="195"/>
      <c r="W8" s="195"/>
      <c r="X8" s="195"/>
      <c r="Y8" s="195"/>
      <c r="Z8" s="195"/>
    </row>
    <row r="9" spans="1:26" ht="15.75" customHeight="1" x14ac:dyDescent="0.2">
      <c r="A9" s="195" t="s">
        <v>956</v>
      </c>
      <c r="B9" s="195"/>
      <c r="C9" s="195"/>
      <c r="D9" s="195"/>
      <c r="E9" s="195"/>
      <c r="F9" s="195"/>
      <c r="G9" s="195"/>
      <c r="H9" s="195"/>
      <c r="I9" s="195"/>
      <c r="J9" s="195"/>
      <c r="K9" s="195"/>
      <c r="L9" s="195"/>
      <c r="M9" s="195"/>
      <c r="N9" s="195"/>
      <c r="O9" s="195"/>
      <c r="P9" s="195"/>
      <c r="Q9" s="195"/>
      <c r="R9" s="195"/>
      <c r="S9" s="195"/>
      <c r="T9" s="195"/>
      <c r="U9" s="195"/>
      <c r="V9" s="195"/>
      <c r="W9" s="195"/>
      <c r="X9" s="195"/>
      <c r="Y9" s="195"/>
      <c r="Z9" s="195"/>
    </row>
    <row r="10" spans="1:26" ht="15.75" customHeight="1" x14ac:dyDescent="0.2">
      <c r="A10" s="195"/>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row>
    <row r="11" spans="1:26" ht="15.75" customHeight="1" x14ac:dyDescent="0.2">
      <c r="A11" s="195"/>
      <c r="B11" s="195"/>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row>
    <row r="12" spans="1:26" ht="15.75" customHeight="1" x14ac:dyDescent="0.2">
      <c r="A12" s="195"/>
      <c r="B12" s="726" t="s">
        <v>64</v>
      </c>
      <c r="C12" s="727" t="s">
        <v>65</v>
      </c>
      <c r="D12" s="726" t="s">
        <v>66</v>
      </c>
      <c r="E12" s="727" t="s">
        <v>67</v>
      </c>
      <c r="F12" s="726" t="s">
        <v>68</v>
      </c>
      <c r="G12" s="727" t="s">
        <v>69</v>
      </c>
      <c r="H12" s="727" t="s">
        <v>70</v>
      </c>
      <c r="I12" s="195"/>
      <c r="J12" s="195"/>
      <c r="K12" s="195"/>
      <c r="L12" s="195"/>
      <c r="M12" s="195"/>
      <c r="N12" s="195"/>
      <c r="O12" s="195"/>
      <c r="P12" s="195"/>
      <c r="Q12" s="195"/>
      <c r="R12" s="195"/>
      <c r="S12" s="195"/>
      <c r="T12" s="195"/>
      <c r="U12" s="195"/>
      <c r="V12" s="195"/>
      <c r="W12" s="195"/>
      <c r="X12" s="195"/>
      <c r="Y12" s="195"/>
      <c r="Z12" s="195"/>
    </row>
    <row r="13" spans="1:26" ht="15.75" customHeight="1" x14ac:dyDescent="0.2">
      <c r="A13" s="245" t="s">
        <v>957</v>
      </c>
      <c r="B13" s="248" t="s">
        <v>355</v>
      </c>
      <c r="C13" s="204" t="s">
        <v>355</v>
      </c>
      <c r="D13" s="248" t="s">
        <v>355</v>
      </c>
      <c r="E13" s="204" t="s">
        <v>355</v>
      </c>
      <c r="F13" s="728" t="s">
        <v>355</v>
      </c>
      <c r="G13" s="204" t="s">
        <v>355</v>
      </c>
      <c r="H13" s="204" t="s">
        <v>355</v>
      </c>
      <c r="I13" s="195"/>
      <c r="J13" s="195"/>
      <c r="K13" s="195"/>
      <c r="L13" s="195"/>
      <c r="M13" s="195"/>
      <c r="N13" s="195"/>
      <c r="O13" s="195"/>
      <c r="P13" s="195"/>
      <c r="Q13" s="195"/>
      <c r="R13" s="195"/>
      <c r="S13" s="195"/>
      <c r="T13" s="195"/>
      <c r="U13" s="195"/>
      <c r="V13" s="195"/>
      <c r="W13" s="195"/>
      <c r="X13" s="195"/>
      <c r="Y13" s="195"/>
      <c r="Z13" s="195"/>
    </row>
    <row r="14" spans="1:26" ht="15.75" customHeight="1" x14ac:dyDescent="0.2">
      <c r="A14" s="245" t="s">
        <v>958</v>
      </c>
      <c r="B14" s="248" t="s">
        <v>355</v>
      </c>
      <c r="C14" s="204" t="s">
        <v>355</v>
      </c>
      <c r="D14" s="248" t="s">
        <v>355</v>
      </c>
      <c r="E14" s="204" t="s">
        <v>355</v>
      </c>
      <c r="F14" s="728" t="s">
        <v>355</v>
      </c>
      <c r="G14" s="204" t="s">
        <v>355</v>
      </c>
      <c r="H14" s="204" t="s">
        <v>355</v>
      </c>
      <c r="I14" s="195"/>
      <c r="J14" s="195"/>
      <c r="K14" s="195"/>
      <c r="L14" s="195"/>
      <c r="M14" s="195"/>
      <c r="N14" s="195"/>
      <c r="O14" s="195"/>
      <c r="P14" s="195"/>
      <c r="Q14" s="195"/>
      <c r="R14" s="195"/>
      <c r="S14" s="195"/>
      <c r="T14" s="195"/>
      <c r="U14" s="195"/>
      <c r="V14" s="195"/>
      <c r="W14" s="195"/>
      <c r="X14" s="195"/>
      <c r="Y14" s="195"/>
      <c r="Z14" s="195"/>
    </row>
    <row r="15" spans="1:26" ht="15.75" customHeight="1" x14ac:dyDescent="0.2">
      <c r="A15" s="245" t="s">
        <v>959</v>
      </c>
      <c r="B15" s="248" t="s">
        <v>355</v>
      </c>
      <c r="C15" s="204" t="s">
        <v>355</v>
      </c>
      <c r="D15" s="248" t="s">
        <v>355</v>
      </c>
      <c r="E15" s="204" t="s">
        <v>355</v>
      </c>
      <c r="F15" s="728" t="s">
        <v>355</v>
      </c>
      <c r="G15" s="204" t="s">
        <v>355</v>
      </c>
      <c r="H15" s="204" t="s">
        <v>355</v>
      </c>
      <c r="I15" s="195"/>
      <c r="J15" s="195"/>
      <c r="K15" s="195"/>
      <c r="L15" s="195"/>
      <c r="M15" s="195"/>
      <c r="N15" s="195"/>
      <c r="O15" s="195"/>
      <c r="P15" s="195"/>
      <c r="Q15" s="195"/>
      <c r="R15" s="195"/>
      <c r="S15" s="195"/>
      <c r="T15" s="195"/>
      <c r="U15" s="195"/>
      <c r="V15" s="195"/>
      <c r="W15" s="195"/>
      <c r="X15" s="195"/>
      <c r="Y15" s="195"/>
      <c r="Z15" s="195"/>
    </row>
    <row r="16" spans="1:26" ht="15.75" customHeight="1" x14ac:dyDescent="0.2">
      <c r="A16" s="245" t="s">
        <v>960</v>
      </c>
      <c r="B16" s="248" t="s">
        <v>355</v>
      </c>
      <c r="C16" s="204" t="s">
        <v>355</v>
      </c>
      <c r="D16" s="248" t="s">
        <v>355</v>
      </c>
      <c r="E16" s="204" t="s">
        <v>355</v>
      </c>
      <c r="F16" s="728" t="s">
        <v>355</v>
      </c>
      <c r="G16" s="204" t="s">
        <v>355</v>
      </c>
      <c r="H16" s="204" t="s">
        <v>355</v>
      </c>
      <c r="I16" s="195"/>
      <c r="J16" s="195"/>
      <c r="K16" s="195"/>
      <c r="L16" s="195"/>
      <c r="M16" s="195"/>
      <c r="N16" s="195"/>
      <c r="O16" s="195"/>
      <c r="P16" s="195"/>
      <c r="Q16" s="195"/>
      <c r="R16" s="195"/>
      <c r="S16" s="195"/>
      <c r="T16" s="195"/>
      <c r="U16" s="195"/>
      <c r="V16" s="195"/>
      <c r="W16" s="195"/>
      <c r="X16" s="195"/>
      <c r="Y16" s="195"/>
      <c r="Z16" s="195"/>
    </row>
    <row r="17" spans="1:26" ht="15.75" customHeight="1" x14ac:dyDescent="0.2">
      <c r="A17" s="245" t="s">
        <v>961</v>
      </c>
      <c r="B17" s="248" t="s">
        <v>962</v>
      </c>
      <c r="C17" s="204" t="s">
        <v>355</v>
      </c>
      <c r="D17" s="248" t="s">
        <v>355</v>
      </c>
      <c r="E17" s="204" t="s">
        <v>355</v>
      </c>
      <c r="F17" s="728" t="s">
        <v>355</v>
      </c>
      <c r="G17" s="204" t="s">
        <v>355</v>
      </c>
      <c r="H17" s="204" t="s">
        <v>355</v>
      </c>
      <c r="I17" s="195"/>
      <c r="J17" s="195"/>
      <c r="K17" s="195"/>
      <c r="L17" s="195"/>
      <c r="M17" s="195"/>
      <c r="N17" s="195"/>
      <c r="O17" s="195"/>
      <c r="P17" s="195"/>
      <c r="Q17" s="195"/>
      <c r="R17" s="195"/>
      <c r="S17" s="195"/>
      <c r="T17" s="195"/>
      <c r="U17" s="195"/>
      <c r="V17" s="195"/>
      <c r="W17" s="195"/>
      <c r="X17" s="195"/>
      <c r="Y17" s="195"/>
      <c r="Z17" s="195"/>
    </row>
    <row r="18" spans="1:26" ht="15.75" customHeight="1" x14ac:dyDescent="0.2">
      <c r="A18" s="245" t="s">
        <v>963</v>
      </c>
      <c r="B18" s="248">
        <v>72</v>
      </c>
      <c r="C18" s="204">
        <v>80</v>
      </c>
      <c r="D18" s="248">
        <v>75</v>
      </c>
      <c r="E18" s="204">
        <v>86</v>
      </c>
      <c r="F18" s="728">
        <v>32</v>
      </c>
      <c r="G18" s="204">
        <v>71</v>
      </c>
      <c r="H18" s="204">
        <v>96</v>
      </c>
      <c r="I18" s="195"/>
      <c r="J18" s="195"/>
      <c r="K18" s="195"/>
      <c r="L18" s="195"/>
      <c r="M18" s="195"/>
      <c r="N18" s="195"/>
      <c r="O18" s="195"/>
      <c r="P18" s="195"/>
      <c r="Q18" s="195"/>
      <c r="R18" s="195"/>
      <c r="S18" s="195"/>
      <c r="T18" s="195"/>
      <c r="U18" s="195"/>
      <c r="V18" s="195"/>
      <c r="W18" s="195"/>
      <c r="X18" s="195"/>
      <c r="Y18" s="195"/>
      <c r="Z18" s="195"/>
    </row>
    <row r="19" spans="1:26" ht="15.75" customHeight="1" x14ac:dyDescent="0.2">
      <c r="A19" s="195"/>
      <c r="B19" s="195"/>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row>
    <row r="20" spans="1:26" ht="15.75" customHeight="1" x14ac:dyDescent="0.2">
      <c r="A20" s="195"/>
      <c r="B20" s="195"/>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row>
    <row r="21" spans="1:26" ht="15.75" customHeight="1" x14ac:dyDescent="0.2">
      <c r="A21" s="195"/>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row>
    <row r="22" spans="1:26" ht="15.75" customHeight="1" x14ac:dyDescent="0.2">
      <c r="A22" s="195"/>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row>
    <row r="23" spans="1:26" ht="15.75" customHeight="1" x14ac:dyDescent="0.2">
      <c r="A23" s="195"/>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row>
    <row r="24" spans="1:26" ht="15.75" customHeight="1" x14ac:dyDescent="0.2">
      <c r="A24" s="195"/>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row>
    <row r="25" spans="1:26" ht="15.75" customHeight="1" x14ac:dyDescent="0.2">
      <c r="A25" s="195"/>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row>
    <row r="26" spans="1:26" ht="15.75" customHeight="1" x14ac:dyDescent="0.2">
      <c r="A26" s="195"/>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row>
    <row r="27" spans="1:26" ht="15.75" customHeight="1" x14ac:dyDescent="0.2">
      <c r="A27" s="195"/>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row>
    <row r="28" spans="1:26" ht="15.75" customHeight="1" x14ac:dyDescent="0.2">
      <c r="A28" s="195"/>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row>
    <row r="29" spans="1:26" ht="15.75" customHeight="1" x14ac:dyDescent="0.2">
      <c r="A29" s="195"/>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row>
    <row r="30" spans="1:26" ht="15.75" customHeight="1" x14ac:dyDescent="0.2">
      <c r="A30" s="195"/>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row>
    <row r="31" spans="1:26" ht="15.75" customHeight="1" x14ac:dyDescent="0.2">
      <c r="A31" s="195"/>
      <c r="B31" s="195"/>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row>
    <row r="32" spans="1:26" ht="15.75" customHeight="1" x14ac:dyDescent="0.2">
      <c r="A32" s="195"/>
      <c r="B32" s="195"/>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row>
    <row r="33" spans="1:26" ht="15.75" customHeight="1" x14ac:dyDescent="0.2">
      <c r="A33" s="195"/>
      <c r="B33" s="19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row>
    <row r="34" spans="1:26" ht="15.75" customHeight="1" x14ac:dyDescent="0.2">
      <c r="A34" s="195"/>
      <c r="B34" s="195"/>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row>
    <row r="35" spans="1:26" ht="15.75" customHeight="1" x14ac:dyDescent="0.2">
      <c r="A35" s="195"/>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row>
    <row r="36" spans="1:26" ht="15.75" customHeight="1" x14ac:dyDescent="0.2">
      <c r="A36" s="195"/>
      <c r="B36" s="195"/>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row>
    <row r="37" spans="1:26" ht="15.75" customHeight="1" x14ac:dyDescent="0.2">
      <c r="A37" s="195"/>
      <c r="B37" s="195"/>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row>
    <row r="38" spans="1:26" ht="15.75" customHeight="1" x14ac:dyDescent="0.2">
      <c r="A38" s="195"/>
      <c r="B38" s="195"/>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row>
    <row r="39" spans="1:26" ht="15.75" customHeight="1" x14ac:dyDescent="0.2">
      <c r="A39" s="195"/>
      <c r="B39" s="195"/>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row>
    <row r="40" spans="1:26" ht="15.75" customHeight="1" x14ac:dyDescent="0.2">
      <c r="A40" s="195"/>
      <c r="B40" s="195"/>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row>
    <row r="41" spans="1:26" ht="15.75" customHeight="1" x14ac:dyDescent="0.2">
      <c r="A41" s="195"/>
      <c r="B41" s="195"/>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row>
    <row r="42" spans="1:26" ht="15.75" customHeight="1" x14ac:dyDescent="0.2">
      <c r="A42" s="195"/>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row>
    <row r="43" spans="1:26" ht="15.75" customHeight="1" x14ac:dyDescent="0.2">
      <c r="A43" s="195"/>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row>
    <row r="44" spans="1:26" ht="15.75" customHeight="1" x14ac:dyDescent="0.2">
      <c r="A44" s="195"/>
      <c r="B44" s="195"/>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row>
    <row r="45" spans="1:26" ht="15.75" customHeight="1" x14ac:dyDescent="0.2">
      <c r="A45" s="195"/>
      <c r="B45" s="195"/>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row>
    <row r="46" spans="1:26" ht="15.75" customHeight="1" x14ac:dyDescent="0.2">
      <c r="A46" s="195"/>
      <c r="B46" s="195"/>
      <c r="C46" s="195"/>
      <c r="D46" s="195"/>
      <c r="E46" s="195"/>
      <c r="F46" s="195"/>
      <c r="G46" s="195"/>
      <c r="H46" s="195"/>
      <c r="I46" s="195"/>
      <c r="J46" s="195"/>
      <c r="K46" s="195"/>
      <c r="L46" s="195"/>
      <c r="M46" s="195"/>
      <c r="N46" s="195"/>
      <c r="O46" s="195"/>
      <c r="P46" s="195"/>
      <c r="Q46" s="195"/>
      <c r="R46" s="195"/>
      <c r="S46" s="195"/>
      <c r="T46" s="195"/>
      <c r="U46" s="195"/>
      <c r="V46" s="195"/>
      <c r="W46" s="195"/>
      <c r="X46" s="195"/>
      <c r="Y46" s="195"/>
      <c r="Z46" s="195"/>
    </row>
    <row r="47" spans="1:26" ht="15.75" customHeight="1" x14ac:dyDescent="0.2">
      <c r="A47" s="195"/>
      <c r="B47" s="195"/>
      <c r="C47" s="195"/>
      <c r="D47" s="195"/>
      <c r="E47" s="195"/>
      <c r="F47" s="195"/>
      <c r="G47" s="195"/>
      <c r="H47" s="195"/>
      <c r="I47" s="195"/>
      <c r="J47" s="195"/>
      <c r="K47" s="195"/>
      <c r="L47" s="195"/>
      <c r="M47" s="195"/>
      <c r="N47" s="195"/>
      <c r="O47" s="195"/>
      <c r="P47" s="195"/>
      <c r="Q47" s="195"/>
      <c r="R47" s="195"/>
      <c r="S47" s="195"/>
      <c r="T47" s="195"/>
      <c r="U47" s="195"/>
      <c r="V47" s="195"/>
      <c r="W47" s="195"/>
      <c r="X47" s="195"/>
      <c r="Y47" s="195"/>
      <c r="Z47" s="195"/>
    </row>
    <row r="48" spans="1:26" ht="15.75" customHeight="1" x14ac:dyDescent="0.2">
      <c r="A48" s="195"/>
      <c r="B48" s="19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row>
    <row r="49" spans="1:26" ht="15.75" customHeight="1" x14ac:dyDescent="0.2">
      <c r="A49" s="195"/>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row>
    <row r="50" spans="1:26" ht="15.75" customHeight="1" x14ac:dyDescent="0.2">
      <c r="A50" s="195"/>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row>
    <row r="51" spans="1:26" ht="15.75" customHeight="1" x14ac:dyDescent="0.2">
      <c r="A51" s="195"/>
      <c r="B51" s="195"/>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row>
    <row r="52" spans="1:26" ht="15.75" customHeight="1" x14ac:dyDescent="0.2">
      <c r="A52" s="195"/>
      <c r="B52" s="195"/>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row>
    <row r="53" spans="1:26" ht="15.75" customHeight="1" x14ac:dyDescent="0.2">
      <c r="A53" s="195"/>
      <c r="B53" s="195"/>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row>
    <row r="54" spans="1:26" ht="15.75" customHeight="1" x14ac:dyDescent="0.2">
      <c r="A54" s="195"/>
      <c r="B54" s="195"/>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row>
    <row r="55" spans="1:26" ht="15.75" customHeight="1" x14ac:dyDescent="0.2">
      <c r="A55" s="195"/>
      <c r="B55" s="195"/>
      <c r="C55" s="195"/>
      <c r="D55" s="195"/>
      <c r="E55" s="195"/>
      <c r="F55" s="195"/>
      <c r="G55" s="195"/>
      <c r="H55" s="195"/>
      <c r="I55" s="195"/>
      <c r="J55" s="195"/>
      <c r="K55" s="195"/>
      <c r="L55" s="195"/>
      <c r="M55" s="195"/>
      <c r="N55" s="195"/>
      <c r="O55" s="195"/>
      <c r="P55" s="195"/>
      <c r="Q55" s="195"/>
      <c r="R55" s="195"/>
      <c r="S55" s="195"/>
      <c r="T55" s="195"/>
      <c r="U55" s="195"/>
      <c r="V55" s="195"/>
      <c r="W55" s="195"/>
      <c r="X55" s="195"/>
      <c r="Y55" s="195"/>
      <c r="Z55" s="195"/>
    </row>
    <row r="56" spans="1:26" ht="15.75" customHeight="1" x14ac:dyDescent="0.2">
      <c r="A56" s="195"/>
      <c r="B56" s="195"/>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row>
    <row r="57" spans="1:26" ht="15.75" customHeight="1" x14ac:dyDescent="0.2">
      <c r="A57" s="195"/>
      <c r="B57" s="195"/>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row>
    <row r="58" spans="1:26" ht="15.75" customHeight="1" x14ac:dyDescent="0.2">
      <c r="A58" s="195"/>
      <c r="B58" s="195"/>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row>
    <row r="59" spans="1:26" ht="15.75" customHeight="1" x14ac:dyDescent="0.2">
      <c r="A59" s="195"/>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row>
    <row r="60" spans="1:26" ht="15.75" customHeight="1" x14ac:dyDescent="0.2">
      <c r="A60" s="195"/>
      <c r="B60" s="195"/>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row>
    <row r="61" spans="1:26" ht="15.75" customHeight="1" x14ac:dyDescent="0.2">
      <c r="A61" s="195"/>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row>
    <row r="62" spans="1:26" ht="15.75" customHeight="1" x14ac:dyDescent="0.2">
      <c r="A62" s="195"/>
      <c r="B62" s="195"/>
      <c r="C62" s="195"/>
      <c r="D62" s="195"/>
      <c r="E62" s="195"/>
      <c r="F62" s="195"/>
      <c r="G62" s="195"/>
      <c r="H62" s="195"/>
      <c r="I62" s="195"/>
      <c r="J62" s="195"/>
      <c r="K62" s="195"/>
      <c r="L62" s="195"/>
      <c r="M62" s="195"/>
      <c r="N62" s="195"/>
      <c r="O62" s="195"/>
      <c r="P62" s="195"/>
      <c r="Q62" s="195"/>
      <c r="R62" s="195"/>
      <c r="S62" s="195"/>
      <c r="T62" s="195"/>
      <c r="U62" s="195"/>
      <c r="V62" s="195"/>
      <c r="W62" s="195"/>
      <c r="X62" s="195"/>
      <c r="Y62" s="195"/>
      <c r="Z62" s="195"/>
    </row>
    <row r="63" spans="1:26" ht="15.75" customHeight="1" x14ac:dyDescent="0.2">
      <c r="A63" s="195"/>
      <c r="B63" s="19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row>
    <row r="64" spans="1:26" ht="15.75" customHeight="1" x14ac:dyDescent="0.2">
      <c r="A64" s="195"/>
      <c r="B64" s="195"/>
      <c r="C64" s="195"/>
      <c r="D64" s="195"/>
      <c r="E64" s="195"/>
      <c r="F64" s="195"/>
      <c r="G64" s="195"/>
      <c r="H64" s="195"/>
      <c r="I64" s="195"/>
      <c r="J64" s="195"/>
      <c r="K64" s="195"/>
      <c r="L64" s="195"/>
      <c r="M64" s="195"/>
      <c r="N64" s="195"/>
      <c r="O64" s="195"/>
      <c r="P64" s="195"/>
      <c r="Q64" s="195"/>
      <c r="R64" s="195"/>
      <c r="S64" s="195"/>
      <c r="T64" s="195"/>
      <c r="U64" s="195"/>
      <c r="V64" s="195"/>
      <c r="W64" s="195"/>
      <c r="X64" s="195"/>
      <c r="Y64" s="195"/>
      <c r="Z64" s="195"/>
    </row>
    <row r="65" spans="1:26" ht="15.75" customHeight="1" x14ac:dyDescent="0.2">
      <c r="A65" s="195"/>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row>
    <row r="66" spans="1:26" ht="15.75" customHeight="1" x14ac:dyDescent="0.2">
      <c r="A66" s="195"/>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row>
    <row r="67" spans="1:26" ht="15.75" customHeight="1" x14ac:dyDescent="0.2">
      <c r="A67" s="195"/>
      <c r="B67" s="195"/>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row>
    <row r="68" spans="1:26" ht="15.75" customHeight="1" x14ac:dyDescent="0.2">
      <c r="A68" s="195"/>
      <c r="B68" s="195"/>
      <c r="C68" s="195"/>
      <c r="D68" s="195"/>
      <c r="E68" s="195"/>
      <c r="F68" s="195"/>
      <c r="G68" s="195"/>
      <c r="H68" s="195"/>
      <c r="I68" s="195"/>
      <c r="J68" s="195"/>
      <c r="K68" s="195"/>
      <c r="L68" s="195"/>
      <c r="M68" s="195"/>
      <c r="N68" s="195"/>
      <c r="O68" s="195"/>
      <c r="P68" s="195"/>
      <c r="Q68" s="195"/>
      <c r="R68" s="195"/>
      <c r="S68" s="195"/>
      <c r="T68" s="195"/>
      <c r="U68" s="195"/>
      <c r="V68" s="195"/>
      <c r="W68" s="195"/>
      <c r="X68" s="195"/>
      <c r="Y68" s="195"/>
      <c r="Z68" s="195"/>
    </row>
    <row r="69" spans="1:26" ht="15.75" customHeight="1" x14ac:dyDescent="0.2">
      <c r="A69" s="195"/>
      <c r="B69" s="195"/>
      <c r="C69" s="195"/>
      <c r="D69" s="195"/>
      <c r="E69" s="195"/>
      <c r="F69" s="195"/>
      <c r="G69" s="195"/>
      <c r="H69" s="195"/>
      <c r="I69" s="195"/>
      <c r="J69" s="195"/>
      <c r="K69" s="195"/>
      <c r="L69" s="195"/>
      <c r="M69" s="195"/>
      <c r="N69" s="195"/>
      <c r="O69" s="195"/>
      <c r="P69" s="195"/>
      <c r="Q69" s="195"/>
      <c r="R69" s="195"/>
      <c r="S69" s="195"/>
      <c r="T69" s="195"/>
      <c r="U69" s="195"/>
      <c r="V69" s="195"/>
      <c r="W69" s="195"/>
      <c r="X69" s="195"/>
      <c r="Y69" s="195"/>
      <c r="Z69" s="195"/>
    </row>
    <row r="70" spans="1:26" ht="15.75" customHeight="1" x14ac:dyDescent="0.2">
      <c r="A70" s="195"/>
      <c r="B70" s="195"/>
      <c r="C70" s="195"/>
      <c r="D70" s="195"/>
      <c r="E70" s="195"/>
      <c r="F70" s="195"/>
      <c r="G70" s="195"/>
      <c r="H70" s="195"/>
      <c r="I70" s="195"/>
      <c r="J70" s="195"/>
      <c r="K70" s="195"/>
      <c r="L70" s="195"/>
      <c r="M70" s="195"/>
      <c r="N70" s="195"/>
      <c r="O70" s="195"/>
      <c r="P70" s="195"/>
      <c r="Q70" s="195"/>
      <c r="R70" s="195"/>
      <c r="S70" s="195"/>
      <c r="T70" s="195"/>
      <c r="U70" s="195"/>
      <c r="V70" s="195"/>
      <c r="W70" s="195"/>
      <c r="X70" s="195"/>
      <c r="Y70" s="195"/>
      <c r="Z70" s="195"/>
    </row>
    <row r="71" spans="1:26" ht="15.75" customHeight="1" x14ac:dyDescent="0.2">
      <c r="A71" s="195"/>
      <c r="B71" s="195"/>
      <c r="C71" s="195"/>
      <c r="D71" s="195"/>
      <c r="E71" s="195"/>
      <c r="F71" s="195"/>
      <c r="G71" s="195"/>
      <c r="H71" s="195"/>
      <c r="I71" s="195"/>
      <c r="J71" s="195"/>
      <c r="K71" s="195"/>
      <c r="L71" s="195"/>
      <c r="M71" s="195"/>
      <c r="N71" s="195"/>
      <c r="O71" s="195"/>
      <c r="P71" s="195"/>
      <c r="Q71" s="195"/>
      <c r="R71" s="195"/>
      <c r="S71" s="195"/>
      <c r="T71" s="195"/>
      <c r="U71" s="195"/>
      <c r="V71" s="195"/>
      <c r="W71" s="195"/>
      <c r="X71" s="195"/>
      <c r="Y71" s="195"/>
      <c r="Z71" s="195"/>
    </row>
    <row r="72" spans="1:26" ht="15.75" customHeight="1" x14ac:dyDescent="0.2">
      <c r="A72" s="195"/>
      <c r="B72" s="195"/>
      <c r="C72" s="195"/>
      <c r="D72" s="195"/>
      <c r="E72" s="195"/>
      <c r="F72" s="195"/>
      <c r="G72" s="195"/>
      <c r="H72" s="195"/>
      <c r="I72" s="195"/>
      <c r="J72" s="195"/>
      <c r="K72" s="195"/>
      <c r="L72" s="195"/>
      <c r="M72" s="195"/>
      <c r="N72" s="195"/>
      <c r="O72" s="195"/>
      <c r="P72" s="195"/>
      <c r="Q72" s="195"/>
      <c r="R72" s="195"/>
      <c r="S72" s="195"/>
      <c r="T72" s="195"/>
      <c r="U72" s="195"/>
      <c r="V72" s="195"/>
      <c r="W72" s="195"/>
      <c r="X72" s="195"/>
      <c r="Y72" s="195"/>
      <c r="Z72" s="195"/>
    </row>
    <row r="73" spans="1:26" ht="15.75" customHeight="1" x14ac:dyDescent="0.2">
      <c r="A73" s="195"/>
      <c r="B73" s="195"/>
      <c r="C73" s="195"/>
      <c r="D73" s="195"/>
      <c r="E73" s="195"/>
      <c r="F73" s="195"/>
      <c r="G73" s="195"/>
      <c r="H73" s="195"/>
      <c r="I73" s="195"/>
      <c r="J73" s="195"/>
      <c r="K73" s="195"/>
      <c r="L73" s="195"/>
      <c r="M73" s="195"/>
      <c r="N73" s="195"/>
      <c r="O73" s="195"/>
      <c r="P73" s="195"/>
      <c r="Q73" s="195"/>
      <c r="R73" s="195"/>
      <c r="S73" s="195"/>
      <c r="T73" s="195"/>
      <c r="U73" s="195"/>
      <c r="V73" s="195"/>
      <c r="W73" s="195"/>
      <c r="X73" s="195"/>
      <c r="Y73" s="195"/>
      <c r="Z73" s="195"/>
    </row>
    <row r="74" spans="1:26" ht="15.75" customHeight="1" x14ac:dyDescent="0.2">
      <c r="A74" s="195"/>
      <c r="B74" s="195"/>
      <c r="C74" s="195"/>
      <c r="D74" s="195"/>
      <c r="E74" s="195"/>
      <c r="F74" s="195"/>
      <c r="G74" s="195"/>
      <c r="H74" s="195"/>
      <c r="I74" s="195"/>
      <c r="J74" s="195"/>
      <c r="K74" s="195"/>
      <c r="L74" s="195"/>
      <c r="M74" s="195"/>
      <c r="N74" s="195"/>
      <c r="O74" s="195"/>
      <c r="P74" s="195"/>
      <c r="Q74" s="195"/>
      <c r="R74" s="195"/>
      <c r="S74" s="195"/>
      <c r="T74" s="195"/>
      <c r="U74" s="195"/>
      <c r="V74" s="195"/>
      <c r="W74" s="195"/>
      <c r="X74" s="195"/>
      <c r="Y74" s="195"/>
      <c r="Z74" s="195"/>
    </row>
    <row r="75" spans="1:26" ht="15.75" customHeight="1" x14ac:dyDescent="0.2">
      <c r="A75" s="195"/>
      <c r="B75" s="195"/>
      <c r="C75" s="195"/>
      <c r="D75" s="195"/>
      <c r="E75" s="195"/>
      <c r="F75" s="195"/>
      <c r="G75" s="195"/>
      <c r="H75" s="195"/>
      <c r="I75" s="195"/>
      <c r="J75" s="195"/>
      <c r="K75" s="195"/>
      <c r="L75" s="195"/>
      <c r="M75" s="195"/>
      <c r="N75" s="195"/>
      <c r="O75" s="195"/>
      <c r="P75" s="195"/>
      <c r="Q75" s="195"/>
      <c r="R75" s="195"/>
      <c r="S75" s="195"/>
      <c r="T75" s="195"/>
      <c r="U75" s="195"/>
      <c r="V75" s="195"/>
      <c r="W75" s="195"/>
      <c r="X75" s="195"/>
      <c r="Y75" s="195"/>
      <c r="Z75" s="195"/>
    </row>
    <row r="76" spans="1:26" ht="15.75" customHeight="1" x14ac:dyDescent="0.2">
      <c r="A76" s="195"/>
      <c r="B76" s="195"/>
      <c r="C76" s="195"/>
      <c r="D76" s="195"/>
      <c r="E76" s="195"/>
      <c r="F76" s="195"/>
      <c r="G76" s="195"/>
      <c r="H76" s="195"/>
      <c r="I76" s="195"/>
      <c r="J76" s="195"/>
      <c r="K76" s="195"/>
      <c r="L76" s="195"/>
      <c r="M76" s="195"/>
      <c r="N76" s="195"/>
      <c r="O76" s="195"/>
      <c r="P76" s="195"/>
      <c r="Q76" s="195"/>
      <c r="R76" s="195"/>
      <c r="S76" s="195"/>
      <c r="T76" s="195"/>
      <c r="U76" s="195"/>
      <c r="V76" s="195"/>
      <c r="W76" s="195"/>
      <c r="X76" s="195"/>
      <c r="Y76" s="195"/>
      <c r="Z76" s="195"/>
    </row>
    <row r="77" spans="1:26" ht="15.75" customHeight="1" x14ac:dyDescent="0.2">
      <c r="A77" s="195"/>
      <c r="B77" s="195"/>
      <c r="C77" s="195"/>
      <c r="D77" s="195"/>
      <c r="E77" s="195"/>
      <c r="F77" s="195"/>
      <c r="G77" s="195"/>
      <c r="H77" s="195"/>
      <c r="I77" s="195"/>
      <c r="J77" s="195"/>
      <c r="K77" s="195"/>
      <c r="L77" s="195"/>
      <c r="M77" s="195"/>
      <c r="N77" s="195"/>
      <c r="O77" s="195"/>
      <c r="P77" s="195"/>
      <c r="Q77" s="195"/>
      <c r="R77" s="195"/>
      <c r="S77" s="195"/>
      <c r="T77" s="195"/>
      <c r="U77" s="195"/>
      <c r="V77" s="195"/>
      <c r="W77" s="195"/>
      <c r="X77" s="195"/>
      <c r="Y77" s="195"/>
      <c r="Z77" s="195"/>
    </row>
    <row r="78" spans="1:26" ht="15.75" customHeight="1" x14ac:dyDescent="0.2">
      <c r="A78" s="195"/>
      <c r="B78" s="195"/>
      <c r="C78" s="195"/>
      <c r="D78" s="195"/>
      <c r="E78" s="195"/>
      <c r="F78" s="195"/>
      <c r="G78" s="195"/>
      <c r="H78" s="195"/>
      <c r="I78" s="195"/>
      <c r="J78" s="195"/>
      <c r="K78" s="195"/>
      <c r="L78" s="195"/>
      <c r="M78" s="195"/>
      <c r="N78" s="195"/>
      <c r="O78" s="195"/>
      <c r="P78" s="195"/>
      <c r="Q78" s="195"/>
      <c r="R78" s="195"/>
      <c r="S78" s="195"/>
      <c r="T78" s="195"/>
      <c r="U78" s="195"/>
      <c r="V78" s="195"/>
      <c r="W78" s="195"/>
      <c r="X78" s="195"/>
      <c r="Y78" s="195"/>
      <c r="Z78" s="195"/>
    </row>
    <row r="79" spans="1:26" ht="15.75" customHeight="1" x14ac:dyDescent="0.2">
      <c r="A79" s="195"/>
      <c r="B79" s="195"/>
      <c r="C79" s="195"/>
      <c r="D79" s="195"/>
      <c r="E79" s="195"/>
      <c r="F79" s="195"/>
      <c r="G79" s="195"/>
      <c r="H79" s="195"/>
      <c r="I79" s="195"/>
      <c r="J79" s="195"/>
      <c r="K79" s="195"/>
      <c r="L79" s="195"/>
      <c r="M79" s="195"/>
      <c r="N79" s="195"/>
      <c r="O79" s="195"/>
      <c r="P79" s="195"/>
      <c r="Q79" s="195"/>
      <c r="R79" s="195"/>
      <c r="S79" s="195"/>
      <c r="T79" s="195"/>
      <c r="U79" s="195"/>
      <c r="V79" s="195"/>
      <c r="W79" s="195"/>
      <c r="X79" s="195"/>
      <c r="Y79" s="195"/>
      <c r="Z79" s="195"/>
    </row>
    <row r="80" spans="1:26" ht="15.75" customHeight="1" x14ac:dyDescent="0.2">
      <c r="A80" s="195"/>
      <c r="B80" s="195"/>
      <c r="C80" s="195"/>
      <c r="D80" s="195"/>
      <c r="E80" s="195"/>
      <c r="F80" s="195"/>
      <c r="G80" s="195"/>
      <c r="H80" s="195"/>
      <c r="I80" s="195"/>
      <c r="J80" s="195"/>
      <c r="K80" s="195"/>
      <c r="L80" s="195"/>
      <c r="M80" s="195"/>
      <c r="N80" s="195"/>
      <c r="O80" s="195"/>
      <c r="P80" s="195"/>
      <c r="Q80" s="195"/>
      <c r="R80" s="195"/>
      <c r="S80" s="195"/>
      <c r="T80" s="195"/>
      <c r="U80" s="195"/>
      <c r="V80" s="195"/>
      <c r="W80" s="195"/>
      <c r="X80" s="195"/>
      <c r="Y80" s="195"/>
      <c r="Z80" s="195"/>
    </row>
    <row r="81" spans="1:26" ht="15.75" customHeight="1" x14ac:dyDescent="0.2">
      <c r="A81" s="195"/>
      <c r="B81" s="195"/>
      <c r="C81" s="195"/>
      <c r="D81" s="195"/>
      <c r="E81" s="195"/>
      <c r="F81" s="195"/>
      <c r="G81" s="195"/>
      <c r="H81" s="195"/>
      <c r="I81" s="195"/>
      <c r="J81" s="195"/>
      <c r="K81" s="195"/>
      <c r="L81" s="195"/>
      <c r="M81" s="195"/>
      <c r="N81" s="195"/>
      <c r="O81" s="195"/>
      <c r="P81" s="195"/>
      <c r="Q81" s="195"/>
      <c r="R81" s="195"/>
      <c r="S81" s="195"/>
      <c r="T81" s="195"/>
      <c r="U81" s="195"/>
      <c r="V81" s="195"/>
      <c r="W81" s="195"/>
      <c r="X81" s="195"/>
      <c r="Y81" s="195"/>
      <c r="Z81" s="195"/>
    </row>
    <row r="82" spans="1:26" ht="15.75" customHeight="1" x14ac:dyDescent="0.2">
      <c r="A82" s="195"/>
      <c r="B82" s="195"/>
      <c r="C82" s="195"/>
      <c r="D82" s="195"/>
      <c r="E82" s="195"/>
      <c r="F82" s="195"/>
      <c r="G82" s="195"/>
      <c r="H82" s="195"/>
      <c r="I82" s="195"/>
      <c r="J82" s="195"/>
      <c r="K82" s="195"/>
      <c r="L82" s="195"/>
      <c r="M82" s="195"/>
      <c r="N82" s="195"/>
      <c r="O82" s="195"/>
      <c r="P82" s="195"/>
      <c r="Q82" s="195"/>
      <c r="R82" s="195"/>
      <c r="S82" s="195"/>
      <c r="T82" s="195"/>
      <c r="U82" s="195"/>
      <c r="V82" s="195"/>
      <c r="W82" s="195"/>
      <c r="X82" s="195"/>
      <c r="Y82" s="195"/>
      <c r="Z82" s="195"/>
    </row>
    <row r="83" spans="1:26" ht="15.75" customHeight="1" x14ac:dyDescent="0.2">
      <c r="A83" s="195"/>
      <c r="B83" s="195"/>
      <c r="C83" s="195"/>
      <c r="D83" s="195"/>
      <c r="E83" s="195"/>
      <c r="F83" s="195"/>
      <c r="G83" s="195"/>
      <c r="H83" s="195"/>
      <c r="I83" s="195"/>
      <c r="J83" s="195"/>
      <c r="K83" s="195"/>
      <c r="L83" s="195"/>
      <c r="M83" s="195"/>
      <c r="N83" s="195"/>
      <c r="O83" s="195"/>
      <c r="P83" s="195"/>
      <c r="Q83" s="195"/>
      <c r="R83" s="195"/>
      <c r="S83" s="195"/>
      <c r="T83" s="195"/>
      <c r="U83" s="195"/>
      <c r="V83" s="195"/>
      <c r="W83" s="195"/>
      <c r="X83" s="195"/>
      <c r="Y83" s="195"/>
      <c r="Z83" s="195"/>
    </row>
    <row r="84" spans="1:26" ht="15.75" customHeight="1" x14ac:dyDescent="0.2">
      <c r="A84" s="195"/>
      <c r="B84" s="195"/>
      <c r="C84" s="195"/>
      <c r="D84" s="195"/>
      <c r="E84" s="195"/>
      <c r="F84" s="195"/>
      <c r="G84" s="195"/>
      <c r="H84" s="195"/>
      <c r="I84" s="195"/>
      <c r="J84" s="195"/>
      <c r="K84" s="195"/>
      <c r="L84" s="195"/>
      <c r="M84" s="195"/>
      <c r="N84" s="195"/>
      <c r="O84" s="195"/>
      <c r="P84" s="195"/>
      <c r="Q84" s="195"/>
      <c r="R84" s="195"/>
      <c r="S84" s="195"/>
      <c r="T84" s="195"/>
      <c r="U84" s="195"/>
      <c r="V84" s="195"/>
      <c r="W84" s="195"/>
      <c r="X84" s="195"/>
      <c r="Y84" s="195"/>
      <c r="Z84" s="195"/>
    </row>
    <row r="85" spans="1:26" ht="15.75" customHeight="1" x14ac:dyDescent="0.2">
      <c r="A85" s="195"/>
      <c r="B85" s="195"/>
      <c r="C85" s="195"/>
      <c r="D85" s="195"/>
      <c r="E85" s="195"/>
      <c r="F85" s="195"/>
      <c r="G85" s="195"/>
      <c r="H85" s="195"/>
      <c r="I85" s="195"/>
      <c r="J85" s="195"/>
      <c r="K85" s="195"/>
      <c r="L85" s="195"/>
      <c r="M85" s="195"/>
      <c r="N85" s="195"/>
      <c r="O85" s="195"/>
      <c r="P85" s="195"/>
      <c r="Q85" s="195"/>
      <c r="R85" s="195"/>
      <c r="S85" s="195"/>
      <c r="T85" s="195"/>
      <c r="U85" s="195"/>
      <c r="V85" s="195"/>
      <c r="W85" s="195"/>
      <c r="X85" s="195"/>
      <c r="Y85" s="195"/>
      <c r="Z85" s="195"/>
    </row>
    <row r="86" spans="1:26" ht="15.75" customHeight="1" x14ac:dyDescent="0.2">
      <c r="A86" s="195"/>
      <c r="B86" s="195"/>
      <c r="C86" s="195"/>
      <c r="D86" s="195"/>
      <c r="E86" s="195"/>
      <c r="F86" s="195"/>
      <c r="G86" s="195"/>
      <c r="H86" s="195"/>
      <c r="I86" s="195"/>
      <c r="J86" s="195"/>
      <c r="K86" s="195"/>
      <c r="L86" s="195"/>
      <c r="M86" s="195"/>
      <c r="N86" s="195"/>
      <c r="O86" s="195"/>
      <c r="P86" s="195"/>
      <c r="Q86" s="195"/>
      <c r="R86" s="195"/>
      <c r="S86" s="195"/>
      <c r="T86" s="195"/>
      <c r="U86" s="195"/>
      <c r="V86" s="195"/>
      <c r="W86" s="195"/>
      <c r="X86" s="195"/>
      <c r="Y86" s="195"/>
      <c r="Z86" s="195"/>
    </row>
    <row r="87" spans="1:26" ht="15.75" customHeight="1" x14ac:dyDescent="0.2">
      <c r="A87" s="195"/>
      <c r="B87" s="195"/>
      <c r="C87" s="195"/>
      <c r="D87" s="195"/>
      <c r="E87" s="195"/>
      <c r="F87" s="195"/>
      <c r="G87" s="195"/>
      <c r="H87" s="195"/>
      <c r="I87" s="195"/>
      <c r="J87" s="195"/>
      <c r="K87" s="195"/>
      <c r="L87" s="195"/>
      <c r="M87" s="195"/>
      <c r="N87" s="195"/>
      <c r="O87" s="195"/>
      <c r="P87" s="195"/>
      <c r="Q87" s="195"/>
      <c r="R87" s="195"/>
      <c r="S87" s="195"/>
      <c r="T87" s="195"/>
      <c r="U87" s="195"/>
      <c r="V87" s="195"/>
      <c r="W87" s="195"/>
      <c r="X87" s="195"/>
      <c r="Y87" s="195"/>
      <c r="Z87" s="195"/>
    </row>
    <row r="88" spans="1:26" ht="15.75" customHeight="1" x14ac:dyDescent="0.2">
      <c r="A88" s="195"/>
      <c r="B88" s="195"/>
      <c r="C88" s="195"/>
      <c r="D88" s="195"/>
      <c r="E88" s="195"/>
      <c r="F88" s="195"/>
      <c r="G88" s="195"/>
      <c r="H88" s="195"/>
      <c r="I88" s="195"/>
      <c r="J88" s="195"/>
      <c r="K88" s="195"/>
      <c r="L88" s="195"/>
      <c r="M88" s="195"/>
      <c r="N88" s="195"/>
      <c r="O88" s="195"/>
      <c r="P88" s="195"/>
      <c r="Q88" s="195"/>
      <c r="R88" s="195"/>
      <c r="S88" s="195"/>
      <c r="T88" s="195"/>
      <c r="U88" s="195"/>
      <c r="V88" s="195"/>
      <c r="W88" s="195"/>
      <c r="X88" s="195"/>
      <c r="Y88" s="195"/>
      <c r="Z88" s="195"/>
    </row>
    <row r="89" spans="1:26" ht="15.75" customHeight="1" x14ac:dyDescent="0.2">
      <c r="A89" s="195"/>
      <c r="B89" s="195"/>
      <c r="C89" s="195"/>
      <c r="D89" s="195"/>
      <c r="E89" s="195"/>
      <c r="F89" s="195"/>
      <c r="G89" s="195"/>
      <c r="H89" s="195"/>
      <c r="I89" s="195"/>
      <c r="J89" s="195"/>
      <c r="K89" s="195"/>
      <c r="L89" s="195"/>
      <c r="M89" s="195"/>
      <c r="N89" s="195"/>
      <c r="O89" s="195"/>
      <c r="P89" s="195"/>
      <c r="Q89" s="195"/>
      <c r="R89" s="195"/>
      <c r="S89" s="195"/>
      <c r="T89" s="195"/>
      <c r="U89" s="195"/>
      <c r="V89" s="195"/>
      <c r="W89" s="195"/>
      <c r="X89" s="195"/>
      <c r="Y89" s="195"/>
      <c r="Z89" s="195"/>
    </row>
    <row r="90" spans="1:26" ht="15.75" customHeight="1" x14ac:dyDescent="0.2">
      <c r="A90" s="195"/>
      <c r="B90" s="195"/>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row>
    <row r="91" spans="1:26" ht="15.75" customHeight="1" x14ac:dyDescent="0.2">
      <c r="A91" s="195"/>
      <c r="B91" s="195"/>
      <c r="C91" s="195"/>
      <c r="D91" s="195"/>
      <c r="E91" s="195"/>
      <c r="F91" s="195"/>
      <c r="G91" s="195"/>
      <c r="H91" s="195"/>
      <c r="I91" s="195"/>
      <c r="J91" s="195"/>
      <c r="K91" s="195"/>
      <c r="L91" s="195"/>
      <c r="M91" s="195"/>
      <c r="N91" s="195"/>
      <c r="O91" s="195"/>
      <c r="P91" s="195"/>
      <c r="Q91" s="195"/>
      <c r="R91" s="195"/>
      <c r="S91" s="195"/>
      <c r="T91" s="195"/>
      <c r="U91" s="195"/>
      <c r="V91" s="195"/>
      <c r="W91" s="195"/>
      <c r="X91" s="195"/>
      <c r="Y91" s="195"/>
      <c r="Z91" s="195"/>
    </row>
    <row r="92" spans="1:26" ht="15.75" customHeight="1" x14ac:dyDescent="0.2">
      <c r="A92" s="195"/>
      <c r="B92" s="195"/>
      <c r="C92" s="195"/>
      <c r="D92" s="195"/>
      <c r="E92" s="195"/>
      <c r="F92" s="195"/>
      <c r="G92" s="195"/>
      <c r="H92" s="195"/>
      <c r="I92" s="195"/>
      <c r="J92" s="195"/>
      <c r="K92" s="195"/>
      <c r="L92" s="195"/>
      <c r="M92" s="195"/>
      <c r="N92" s="195"/>
      <c r="O92" s="195"/>
      <c r="P92" s="195"/>
      <c r="Q92" s="195"/>
      <c r="R92" s="195"/>
      <c r="S92" s="195"/>
      <c r="T92" s="195"/>
      <c r="U92" s="195"/>
      <c r="V92" s="195"/>
      <c r="W92" s="195"/>
      <c r="X92" s="195"/>
      <c r="Y92" s="195"/>
      <c r="Z92" s="195"/>
    </row>
    <row r="93" spans="1:26" ht="15.75" customHeight="1" x14ac:dyDescent="0.2">
      <c r="A93" s="195"/>
      <c r="B93" s="195"/>
      <c r="C93" s="195"/>
      <c r="D93" s="195"/>
      <c r="E93" s="195"/>
      <c r="F93" s="195"/>
      <c r="G93" s="195"/>
      <c r="H93" s="195"/>
      <c r="I93" s="195"/>
      <c r="J93" s="195"/>
      <c r="K93" s="195"/>
      <c r="L93" s="195"/>
      <c r="M93" s="195"/>
      <c r="N93" s="195"/>
      <c r="O93" s="195"/>
      <c r="P93" s="195"/>
      <c r="Q93" s="195"/>
      <c r="R93" s="195"/>
      <c r="S93" s="195"/>
      <c r="T93" s="195"/>
      <c r="U93" s="195"/>
      <c r="V93" s="195"/>
      <c r="W93" s="195"/>
      <c r="X93" s="195"/>
      <c r="Y93" s="195"/>
      <c r="Z93" s="195"/>
    </row>
    <row r="94" spans="1:26" ht="15.75" customHeight="1" x14ac:dyDescent="0.2">
      <c r="A94" s="195"/>
      <c r="B94" s="195"/>
      <c r="C94" s="195"/>
      <c r="D94" s="195"/>
      <c r="E94" s="195"/>
      <c r="F94" s="195"/>
      <c r="G94" s="195"/>
      <c r="H94" s="195"/>
      <c r="I94" s="195"/>
      <c r="J94" s="195"/>
      <c r="K94" s="195"/>
      <c r="L94" s="195"/>
      <c r="M94" s="195"/>
      <c r="N94" s="195"/>
      <c r="O94" s="195"/>
      <c r="P94" s="195"/>
      <c r="Q94" s="195"/>
      <c r="R94" s="195"/>
      <c r="S94" s="195"/>
      <c r="T94" s="195"/>
      <c r="U94" s="195"/>
      <c r="V94" s="195"/>
      <c r="W94" s="195"/>
      <c r="X94" s="195"/>
      <c r="Y94" s="195"/>
      <c r="Z94" s="195"/>
    </row>
    <row r="95" spans="1:26" ht="15.75" customHeight="1" x14ac:dyDescent="0.2">
      <c r="A95" s="195"/>
      <c r="B95" s="195"/>
      <c r="C95" s="195"/>
      <c r="D95" s="195"/>
      <c r="E95" s="195"/>
      <c r="F95" s="195"/>
      <c r="G95" s="195"/>
      <c r="H95" s="195"/>
      <c r="I95" s="195"/>
      <c r="J95" s="195"/>
      <c r="K95" s="195"/>
      <c r="L95" s="195"/>
      <c r="M95" s="195"/>
      <c r="N95" s="195"/>
      <c r="O95" s="195"/>
      <c r="P95" s="195"/>
      <c r="Q95" s="195"/>
      <c r="R95" s="195"/>
      <c r="S95" s="195"/>
      <c r="T95" s="195"/>
      <c r="U95" s="195"/>
      <c r="V95" s="195"/>
      <c r="W95" s="195"/>
      <c r="X95" s="195"/>
      <c r="Y95" s="195"/>
      <c r="Z95" s="195"/>
    </row>
    <row r="96" spans="1:26" ht="15.75" customHeight="1" x14ac:dyDescent="0.2">
      <c r="A96" s="195"/>
      <c r="B96" s="195"/>
      <c r="C96" s="195"/>
      <c r="D96" s="195"/>
      <c r="E96" s="195"/>
      <c r="F96" s="195"/>
      <c r="G96" s="195"/>
      <c r="H96" s="195"/>
      <c r="I96" s="195"/>
      <c r="J96" s="195"/>
      <c r="K96" s="195"/>
      <c r="L96" s="195"/>
      <c r="M96" s="195"/>
      <c r="N96" s="195"/>
      <c r="O96" s="195"/>
      <c r="P96" s="195"/>
      <c r="Q96" s="195"/>
      <c r="R96" s="195"/>
      <c r="S96" s="195"/>
      <c r="T96" s="195"/>
      <c r="U96" s="195"/>
      <c r="V96" s="195"/>
      <c r="W96" s="195"/>
      <c r="X96" s="195"/>
      <c r="Y96" s="195"/>
      <c r="Z96" s="195"/>
    </row>
    <row r="97" spans="1:26" ht="15.75" customHeight="1" x14ac:dyDescent="0.2">
      <c r="A97" s="195"/>
      <c r="B97" s="195"/>
      <c r="C97" s="195"/>
      <c r="D97" s="195"/>
      <c r="E97" s="195"/>
      <c r="F97" s="195"/>
      <c r="G97" s="195"/>
      <c r="H97" s="195"/>
      <c r="I97" s="195"/>
      <c r="J97" s="195"/>
      <c r="K97" s="195"/>
      <c r="L97" s="195"/>
      <c r="M97" s="195"/>
      <c r="N97" s="195"/>
      <c r="O97" s="195"/>
      <c r="P97" s="195"/>
      <c r="Q97" s="195"/>
      <c r="R97" s="195"/>
      <c r="S97" s="195"/>
      <c r="T97" s="195"/>
      <c r="U97" s="195"/>
      <c r="V97" s="195"/>
      <c r="W97" s="195"/>
      <c r="X97" s="195"/>
      <c r="Y97" s="195"/>
      <c r="Z97" s="195"/>
    </row>
    <row r="98" spans="1:26" ht="15.75" customHeight="1" x14ac:dyDescent="0.2">
      <c r="A98" s="195"/>
      <c r="B98" s="195"/>
      <c r="C98" s="195"/>
      <c r="D98" s="195"/>
      <c r="E98" s="195"/>
      <c r="F98" s="195"/>
      <c r="G98" s="195"/>
      <c r="H98" s="195"/>
      <c r="I98" s="195"/>
      <c r="J98" s="195"/>
      <c r="K98" s="195"/>
      <c r="L98" s="195"/>
      <c r="M98" s="195"/>
      <c r="N98" s="195"/>
      <c r="O98" s="195"/>
      <c r="P98" s="195"/>
      <c r="Q98" s="195"/>
      <c r="R98" s="195"/>
      <c r="S98" s="195"/>
      <c r="T98" s="195"/>
      <c r="U98" s="195"/>
      <c r="V98" s="195"/>
      <c r="W98" s="195"/>
      <c r="X98" s="195"/>
      <c r="Y98" s="195"/>
      <c r="Z98" s="195"/>
    </row>
    <row r="99" spans="1:26" ht="15.75" customHeight="1" x14ac:dyDescent="0.2">
      <c r="A99" s="195"/>
      <c r="B99" s="195"/>
      <c r="C99" s="195"/>
      <c r="D99" s="195"/>
      <c r="E99" s="195"/>
      <c r="F99" s="195"/>
      <c r="G99" s="195"/>
      <c r="H99" s="195"/>
      <c r="I99" s="195"/>
      <c r="J99" s="195"/>
      <c r="K99" s="195"/>
      <c r="L99" s="195"/>
      <c r="M99" s="195"/>
      <c r="N99" s="195"/>
      <c r="O99" s="195"/>
      <c r="P99" s="195"/>
      <c r="Q99" s="195"/>
      <c r="R99" s="195"/>
      <c r="S99" s="195"/>
      <c r="T99" s="195"/>
      <c r="U99" s="195"/>
      <c r="V99" s="195"/>
      <c r="W99" s="195"/>
      <c r="X99" s="195"/>
      <c r="Y99" s="195"/>
      <c r="Z99" s="195"/>
    </row>
    <row r="100" spans="1:26" ht="15.75" customHeight="1" x14ac:dyDescent="0.2">
      <c r="A100" s="195"/>
      <c r="B100" s="195"/>
      <c r="C100" s="195"/>
      <c r="D100" s="195"/>
      <c r="E100" s="195"/>
      <c r="F100" s="195"/>
      <c r="G100" s="195"/>
      <c r="H100" s="195"/>
      <c r="I100" s="195"/>
      <c r="J100" s="195"/>
      <c r="K100" s="195"/>
      <c r="L100" s="195"/>
      <c r="M100" s="195"/>
      <c r="N100" s="195"/>
      <c r="O100" s="195"/>
      <c r="P100" s="195"/>
      <c r="Q100" s="195"/>
      <c r="R100" s="195"/>
      <c r="S100" s="195"/>
      <c r="T100" s="195"/>
      <c r="U100" s="195"/>
      <c r="V100" s="195"/>
      <c r="W100" s="195"/>
      <c r="X100" s="195"/>
      <c r="Y100" s="195"/>
      <c r="Z100" s="195"/>
    </row>
    <row r="101" spans="1:26" ht="15.75" customHeight="1" x14ac:dyDescent="0.2">
      <c r="A101" s="195"/>
      <c r="B101" s="195"/>
      <c r="C101" s="195"/>
      <c r="D101" s="195"/>
      <c r="E101" s="195"/>
      <c r="F101" s="195"/>
      <c r="G101" s="195"/>
      <c r="H101" s="195"/>
      <c r="I101" s="195"/>
      <c r="J101" s="195"/>
      <c r="K101" s="195"/>
      <c r="L101" s="195"/>
      <c r="M101" s="195"/>
      <c r="N101" s="195"/>
      <c r="O101" s="195"/>
      <c r="P101" s="195"/>
      <c r="Q101" s="195"/>
      <c r="R101" s="195"/>
      <c r="S101" s="195"/>
      <c r="T101" s="195"/>
      <c r="U101" s="195"/>
      <c r="V101" s="195"/>
      <c r="W101" s="195"/>
      <c r="X101" s="195"/>
      <c r="Y101" s="195"/>
      <c r="Z101" s="195"/>
    </row>
    <row r="102" spans="1:26" ht="15.75" customHeight="1" x14ac:dyDescent="0.2">
      <c r="A102" s="195"/>
      <c r="B102" s="195"/>
      <c r="C102" s="195"/>
      <c r="D102" s="195"/>
      <c r="E102" s="195"/>
      <c r="F102" s="195"/>
      <c r="G102" s="195"/>
      <c r="H102" s="195"/>
      <c r="I102" s="195"/>
      <c r="J102" s="195"/>
      <c r="K102" s="195"/>
      <c r="L102" s="195"/>
      <c r="M102" s="195"/>
      <c r="N102" s="195"/>
      <c r="O102" s="195"/>
      <c r="P102" s="195"/>
      <c r="Q102" s="195"/>
      <c r="R102" s="195"/>
      <c r="S102" s="195"/>
      <c r="T102" s="195"/>
      <c r="U102" s="195"/>
      <c r="V102" s="195"/>
      <c r="W102" s="195"/>
      <c r="X102" s="195"/>
      <c r="Y102" s="195"/>
      <c r="Z102" s="195"/>
    </row>
    <row r="103" spans="1:26" ht="15.75" customHeight="1" x14ac:dyDescent="0.2">
      <c r="A103" s="195"/>
      <c r="B103" s="195"/>
      <c r="C103" s="195"/>
      <c r="D103" s="195"/>
      <c r="E103" s="195"/>
      <c r="F103" s="195"/>
      <c r="G103" s="195"/>
      <c r="H103" s="195"/>
      <c r="I103" s="195"/>
      <c r="J103" s="195"/>
      <c r="K103" s="195"/>
      <c r="L103" s="195"/>
      <c r="M103" s="195"/>
      <c r="N103" s="195"/>
      <c r="O103" s="195"/>
      <c r="P103" s="195"/>
      <c r="Q103" s="195"/>
      <c r="R103" s="195"/>
      <c r="S103" s="195"/>
      <c r="T103" s="195"/>
      <c r="U103" s="195"/>
      <c r="V103" s="195"/>
      <c r="W103" s="195"/>
      <c r="X103" s="195"/>
      <c r="Y103" s="195"/>
      <c r="Z103" s="195"/>
    </row>
    <row r="104" spans="1:26" ht="15.75" customHeight="1" x14ac:dyDescent="0.2">
      <c r="A104" s="195"/>
      <c r="B104" s="195"/>
      <c r="C104" s="195"/>
      <c r="D104" s="195"/>
      <c r="E104" s="195"/>
      <c r="F104" s="195"/>
      <c r="G104" s="195"/>
      <c r="H104" s="195"/>
      <c r="I104" s="195"/>
      <c r="J104" s="195"/>
      <c r="K104" s="195"/>
      <c r="L104" s="195"/>
      <c r="M104" s="195"/>
      <c r="N104" s="195"/>
      <c r="O104" s="195"/>
      <c r="P104" s="195"/>
      <c r="Q104" s="195"/>
      <c r="R104" s="195"/>
      <c r="S104" s="195"/>
      <c r="T104" s="195"/>
      <c r="U104" s="195"/>
      <c r="V104" s="195"/>
      <c r="W104" s="195"/>
      <c r="X104" s="195"/>
      <c r="Y104" s="195"/>
      <c r="Z104" s="195"/>
    </row>
    <row r="105" spans="1:26" ht="15.75" customHeight="1" x14ac:dyDescent="0.2">
      <c r="A105" s="195"/>
      <c r="B105" s="195"/>
      <c r="C105" s="195"/>
      <c r="D105" s="195"/>
      <c r="E105" s="195"/>
      <c r="F105" s="195"/>
      <c r="G105" s="195"/>
      <c r="H105" s="195"/>
      <c r="I105" s="195"/>
      <c r="J105" s="195"/>
      <c r="K105" s="195"/>
      <c r="L105" s="195"/>
      <c r="M105" s="195"/>
      <c r="N105" s="195"/>
      <c r="O105" s="195"/>
      <c r="P105" s="195"/>
      <c r="Q105" s="195"/>
      <c r="R105" s="195"/>
      <c r="S105" s="195"/>
      <c r="T105" s="195"/>
      <c r="U105" s="195"/>
      <c r="V105" s="195"/>
      <c r="W105" s="195"/>
      <c r="X105" s="195"/>
      <c r="Y105" s="195"/>
      <c r="Z105" s="195"/>
    </row>
    <row r="106" spans="1:26" ht="15.75" customHeight="1" x14ac:dyDescent="0.2">
      <c r="A106" s="195"/>
      <c r="B106" s="195"/>
      <c r="C106" s="195"/>
      <c r="D106" s="195"/>
      <c r="E106" s="195"/>
      <c r="F106" s="195"/>
      <c r="G106" s="195"/>
      <c r="H106" s="195"/>
      <c r="I106" s="195"/>
      <c r="J106" s="195"/>
      <c r="K106" s="195"/>
      <c r="L106" s="195"/>
      <c r="M106" s="195"/>
      <c r="N106" s="195"/>
      <c r="O106" s="195"/>
      <c r="P106" s="195"/>
      <c r="Q106" s="195"/>
      <c r="R106" s="195"/>
      <c r="S106" s="195"/>
      <c r="T106" s="195"/>
      <c r="U106" s="195"/>
      <c r="V106" s="195"/>
      <c r="W106" s="195"/>
      <c r="X106" s="195"/>
      <c r="Y106" s="195"/>
      <c r="Z106" s="195"/>
    </row>
    <row r="107" spans="1:26" ht="15.75" customHeight="1" x14ac:dyDescent="0.2">
      <c r="A107" s="195"/>
      <c r="B107" s="195"/>
      <c r="C107" s="195"/>
      <c r="D107" s="195"/>
      <c r="E107" s="195"/>
      <c r="F107" s="195"/>
      <c r="G107" s="195"/>
      <c r="H107" s="195"/>
      <c r="I107" s="195"/>
      <c r="J107" s="195"/>
      <c r="K107" s="195"/>
      <c r="L107" s="195"/>
      <c r="M107" s="195"/>
      <c r="N107" s="195"/>
      <c r="O107" s="195"/>
      <c r="P107" s="195"/>
      <c r="Q107" s="195"/>
      <c r="R107" s="195"/>
      <c r="S107" s="195"/>
      <c r="T107" s="195"/>
      <c r="U107" s="195"/>
      <c r="V107" s="195"/>
      <c r="W107" s="195"/>
      <c r="X107" s="195"/>
      <c r="Y107" s="195"/>
      <c r="Z107" s="195"/>
    </row>
    <row r="108" spans="1:26" ht="15.75" customHeight="1" x14ac:dyDescent="0.2">
      <c r="A108" s="195"/>
      <c r="B108" s="195"/>
      <c r="C108" s="195"/>
      <c r="D108" s="195"/>
      <c r="E108" s="195"/>
      <c r="F108" s="195"/>
      <c r="G108" s="195"/>
      <c r="H108" s="195"/>
      <c r="I108" s="195"/>
      <c r="J108" s="195"/>
      <c r="K108" s="195"/>
      <c r="L108" s="195"/>
      <c r="M108" s="195"/>
      <c r="N108" s="195"/>
      <c r="O108" s="195"/>
      <c r="P108" s="195"/>
      <c r="Q108" s="195"/>
      <c r="R108" s="195"/>
      <c r="S108" s="195"/>
      <c r="T108" s="195"/>
      <c r="U108" s="195"/>
      <c r="V108" s="195"/>
      <c r="W108" s="195"/>
      <c r="X108" s="195"/>
      <c r="Y108" s="195"/>
      <c r="Z108" s="195"/>
    </row>
    <row r="109" spans="1:26" ht="15.75" customHeight="1" x14ac:dyDescent="0.2">
      <c r="A109" s="195"/>
      <c r="B109" s="195"/>
      <c r="C109" s="195"/>
      <c r="D109" s="195"/>
      <c r="E109" s="195"/>
      <c r="F109" s="195"/>
      <c r="G109" s="195"/>
      <c r="H109" s="195"/>
      <c r="I109" s="195"/>
      <c r="J109" s="195"/>
      <c r="K109" s="195"/>
      <c r="L109" s="195"/>
      <c r="M109" s="195"/>
      <c r="N109" s="195"/>
      <c r="O109" s="195"/>
      <c r="P109" s="195"/>
      <c r="Q109" s="195"/>
      <c r="R109" s="195"/>
      <c r="S109" s="195"/>
      <c r="T109" s="195"/>
      <c r="U109" s="195"/>
      <c r="V109" s="195"/>
      <c r="W109" s="195"/>
      <c r="X109" s="195"/>
      <c r="Y109" s="195"/>
      <c r="Z109" s="195"/>
    </row>
    <row r="110" spans="1:26" ht="15.75" customHeight="1" x14ac:dyDescent="0.2">
      <c r="A110" s="195"/>
      <c r="B110" s="195"/>
      <c r="C110" s="195"/>
      <c r="D110" s="195"/>
      <c r="E110" s="195"/>
      <c r="F110" s="195"/>
      <c r="G110" s="195"/>
      <c r="H110" s="195"/>
      <c r="I110" s="195"/>
      <c r="J110" s="195"/>
      <c r="K110" s="195"/>
      <c r="L110" s="195"/>
      <c r="M110" s="195"/>
      <c r="N110" s="195"/>
      <c r="O110" s="195"/>
      <c r="P110" s="195"/>
      <c r="Q110" s="195"/>
      <c r="R110" s="195"/>
      <c r="S110" s="195"/>
      <c r="T110" s="195"/>
      <c r="U110" s="195"/>
      <c r="V110" s="195"/>
      <c r="W110" s="195"/>
      <c r="X110" s="195"/>
      <c r="Y110" s="195"/>
      <c r="Z110" s="195"/>
    </row>
    <row r="111" spans="1:26" ht="15.75" customHeight="1" x14ac:dyDescent="0.2">
      <c r="A111" s="195"/>
      <c r="B111" s="195"/>
      <c r="C111" s="195"/>
      <c r="D111" s="195"/>
      <c r="E111" s="195"/>
      <c r="F111" s="195"/>
      <c r="G111" s="195"/>
      <c r="H111" s="195"/>
      <c r="I111" s="195"/>
      <c r="J111" s="195"/>
      <c r="K111" s="195"/>
      <c r="L111" s="195"/>
      <c r="M111" s="195"/>
      <c r="N111" s="195"/>
      <c r="O111" s="195"/>
      <c r="P111" s="195"/>
      <c r="Q111" s="195"/>
      <c r="R111" s="195"/>
      <c r="S111" s="195"/>
      <c r="T111" s="195"/>
      <c r="U111" s="195"/>
      <c r="V111" s="195"/>
      <c r="W111" s="195"/>
      <c r="X111" s="195"/>
      <c r="Y111" s="195"/>
      <c r="Z111" s="195"/>
    </row>
    <row r="112" spans="1:26" ht="15.75" customHeight="1" x14ac:dyDescent="0.2">
      <c r="A112" s="195"/>
      <c r="B112" s="195"/>
      <c r="C112" s="195"/>
      <c r="D112" s="195"/>
      <c r="E112" s="195"/>
      <c r="F112" s="195"/>
      <c r="G112" s="195"/>
      <c r="H112" s="195"/>
      <c r="I112" s="195"/>
      <c r="J112" s="195"/>
      <c r="K112" s="195"/>
      <c r="L112" s="195"/>
      <c r="M112" s="195"/>
      <c r="N112" s="195"/>
      <c r="O112" s="195"/>
      <c r="P112" s="195"/>
      <c r="Q112" s="195"/>
      <c r="R112" s="195"/>
      <c r="S112" s="195"/>
      <c r="T112" s="195"/>
      <c r="U112" s="195"/>
      <c r="V112" s="195"/>
      <c r="W112" s="195"/>
      <c r="X112" s="195"/>
      <c r="Y112" s="195"/>
      <c r="Z112" s="195"/>
    </row>
    <row r="113" spans="1:26" ht="15.75" customHeight="1" x14ac:dyDescent="0.2">
      <c r="A113" s="195"/>
      <c r="B113" s="195"/>
      <c r="C113" s="195"/>
      <c r="D113" s="195"/>
      <c r="E113" s="195"/>
      <c r="F113" s="195"/>
      <c r="G113" s="195"/>
      <c r="H113" s="195"/>
      <c r="I113" s="195"/>
      <c r="J113" s="195"/>
      <c r="K113" s="195"/>
      <c r="L113" s="195"/>
      <c r="M113" s="195"/>
      <c r="N113" s="195"/>
      <c r="O113" s="195"/>
      <c r="P113" s="195"/>
      <c r="Q113" s="195"/>
      <c r="R113" s="195"/>
      <c r="S113" s="195"/>
      <c r="T113" s="195"/>
      <c r="U113" s="195"/>
      <c r="V113" s="195"/>
      <c r="W113" s="195"/>
      <c r="X113" s="195"/>
      <c r="Y113" s="195"/>
      <c r="Z113" s="195"/>
    </row>
    <row r="114" spans="1:26" ht="15.75" customHeight="1" x14ac:dyDescent="0.2">
      <c r="A114" s="195"/>
      <c r="B114" s="195"/>
      <c r="C114" s="195"/>
      <c r="D114" s="195"/>
      <c r="E114" s="195"/>
      <c r="F114" s="195"/>
      <c r="G114" s="195"/>
      <c r="H114" s="195"/>
      <c r="I114" s="195"/>
      <c r="J114" s="195"/>
      <c r="K114" s="195"/>
      <c r="L114" s="195"/>
      <c r="M114" s="195"/>
      <c r="N114" s="195"/>
      <c r="O114" s="195"/>
      <c r="P114" s="195"/>
      <c r="Q114" s="195"/>
      <c r="R114" s="195"/>
      <c r="S114" s="195"/>
      <c r="T114" s="195"/>
      <c r="U114" s="195"/>
      <c r="V114" s="195"/>
      <c r="W114" s="195"/>
      <c r="X114" s="195"/>
      <c r="Y114" s="195"/>
      <c r="Z114" s="195"/>
    </row>
    <row r="115" spans="1:26" ht="15.75" customHeight="1" x14ac:dyDescent="0.2">
      <c r="A115" s="195"/>
      <c r="B115" s="195"/>
      <c r="C115" s="195"/>
      <c r="D115" s="195"/>
      <c r="E115" s="195"/>
      <c r="F115" s="195"/>
      <c r="G115" s="195"/>
      <c r="H115" s="195"/>
      <c r="I115" s="195"/>
      <c r="J115" s="195"/>
      <c r="K115" s="195"/>
      <c r="L115" s="195"/>
      <c r="M115" s="195"/>
      <c r="N115" s="195"/>
      <c r="O115" s="195"/>
      <c r="P115" s="195"/>
      <c r="Q115" s="195"/>
      <c r="R115" s="195"/>
      <c r="S115" s="195"/>
      <c r="T115" s="195"/>
      <c r="U115" s="195"/>
      <c r="V115" s="195"/>
      <c r="W115" s="195"/>
      <c r="X115" s="195"/>
      <c r="Y115" s="195"/>
      <c r="Z115" s="195"/>
    </row>
    <row r="116" spans="1:26" ht="15.75" customHeight="1" x14ac:dyDescent="0.2">
      <c r="A116" s="195"/>
      <c r="B116" s="195"/>
      <c r="C116" s="195"/>
      <c r="D116" s="195"/>
      <c r="E116" s="195"/>
      <c r="F116" s="195"/>
      <c r="G116" s="195"/>
      <c r="H116" s="195"/>
      <c r="I116" s="195"/>
      <c r="J116" s="195"/>
      <c r="K116" s="195"/>
      <c r="L116" s="195"/>
      <c r="M116" s="195"/>
      <c r="N116" s="195"/>
      <c r="O116" s="195"/>
      <c r="P116" s="195"/>
      <c r="Q116" s="195"/>
      <c r="R116" s="195"/>
      <c r="S116" s="195"/>
      <c r="T116" s="195"/>
      <c r="U116" s="195"/>
      <c r="V116" s="195"/>
      <c r="W116" s="195"/>
      <c r="X116" s="195"/>
      <c r="Y116" s="195"/>
      <c r="Z116" s="195"/>
    </row>
    <row r="117" spans="1:26" ht="15.75" customHeight="1" x14ac:dyDescent="0.2">
      <c r="A117" s="195"/>
      <c r="B117" s="195"/>
      <c r="C117" s="195"/>
      <c r="D117" s="195"/>
      <c r="E117" s="195"/>
      <c r="F117" s="195"/>
      <c r="G117" s="195"/>
      <c r="H117" s="195"/>
      <c r="I117" s="195"/>
      <c r="J117" s="195"/>
      <c r="K117" s="195"/>
      <c r="L117" s="195"/>
      <c r="M117" s="195"/>
      <c r="N117" s="195"/>
      <c r="O117" s="195"/>
      <c r="P117" s="195"/>
      <c r="Q117" s="195"/>
      <c r="R117" s="195"/>
      <c r="S117" s="195"/>
      <c r="T117" s="195"/>
      <c r="U117" s="195"/>
      <c r="V117" s="195"/>
      <c r="W117" s="195"/>
      <c r="X117" s="195"/>
      <c r="Y117" s="195"/>
      <c r="Z117" s="195"/>
    </row>
    <row r="118" spans="1:26" ht="15.75" customHeight="1" x14ac:dyDescent="0.2">
      <c r="A118" s="195"/>
      <c r="B118" s="195"/>
      <c r="C118" s="195"/>
      <c r="D118" s="195"/>
      <c r="E118" s="195"/>
      <c r="F118" s="195"/>
      <c r="G118" s="195"/>
      <c r="H118" s="195"/>
      <c r="I118" s="195"/>
      <c r="J118" s="195"/>
      <c r="K118" s="195"/>
      <c r="L118" s="195"/>
      <c r="M118" s="195"/>
      <c r="N118" s="195"/>
      <c r="O118" s="195"/>
      <c r="P118" s="195"/>
      <c r="Q118" s="195"/>
      <c r="R118" s="195"/>
      <c r="S118" s="195"/>
      <c r="T118" s="195"/>
      <c r="U118" s="195"/>
      <c r="V118" s="195"/>
      <c r="W118" s="195"/>
      <c r="X118" s="195"/>
      <c r="Y118" s="195"/>
      <c r="Z118" s="195"/>
    </row>
    <row r="119" spans="1:26" ht="15.75" customHeight="1" x14ac:dyDescent="0.2">
      <c r="A119" s="195"/>
      <c r="B119" s="195"/>
      <c r="C119" s="195"/>
      <c r="D119" s="195"/>
      <c r="E119" s="195"/>
      <c r="F119" s="195"/>
      <c r="G119" s="195"/>
      <c r="H119" s="195"/>
      <c r="I119" s="195"/>
      <c r="J119" s="195"/>
      <c r="K119" s="195"/>
      <c r="L119" s="195"/>
      <c r="M119" s="195"/>
      <c r="N119" s="195"/>
      <c r="O119" s="195"/>
      <c r="P119" s="195"/>
      <c r="Q119" s="195"/>
      <c r="R119" s="195"/>
      <c r="S119" s="195"/>
      <c r="T119" s="195"/>
      <c r="U119" s="195"/>
      <c r="V119" s="195"/>
      <c r="W119" s="195"/>
      <c r="X119" s="195"/>
      <c r="Y119" s="195"/>
      <c r="Z119" s="195"/>
    </row>
    <row r="120" spans="1:26" ht="15.75" customHeight="1" x14ac:dyDescent="0.2">
      <c r="A120" s="195"/>
      <c r="B120" s="195"/>
      <c r="C120" s="195"/>
      <c r="D120" s="195"/>
      <c r="E120" s="195"/>
      <c r="F120" s="195"/>
      <c r="G120" s="195"/>
      <c r="H120" s="195"/>
      <c r="I120" s="195"/>
      <c r="J120" s="195"/>
      <c r="K120" s="195"/>
      <c r="L120" s="195"/>
      <c r="M120" s="195"/>
      <c r="N120" s="195"/>
      <c r="O120" s="195"/>
      <c r="P120" s="195"/>
      <c r="Q120" s="195"/>
      <c r="R120" s="195"/>
      <c r="S120" s="195"/>
      <c r="T120" s="195"/>
      <c r="U120" s="195"/>
      <c r="V120" s="195"/>
      <c r="W120" s="195"/>
      <c r="X120" s="195"/>
      <c r="Y120" s="195"/>
      <c r="Z120" s="195"/>
    </row>
    <row r="121" spans="1:26" ht="15.75" customHeight="1" x14ac:dyDescent="0.2">
      <c r="A121" s="195"/>
      <c r="B121" s="195"/>
      <c r="C121" s="195"/>
      <c r="D121" s="195"/>
      <c r="E121" s="195"/>
      <c r="F121" s="195"/>
      <c r="G121" s="195"/>
      <c r="H121" s="195"/>
      <c r="I121" s="195"/>
      <c r="J121" s="195"/>
      <c r="K121" s="195"/>
      <c r="L121" s="195"/>
      <c r="M121" s="195"/>
      <c r="N121" s="195"/>
      <c r="O121" s="195"/>
      <c r="P121" s="195"/>
      <c r="Q121" s="195"/>
      <c r="R121" s="195"/>
      <c r="S121" s="195"/>
      <c r="T121" s="195"/>
      <c r="U121" s="195"/>
      <c r="V121" s="195"/>
      <c r="W121" s="195"/>
      <c r="X121" s="195"/>
      <c r="Y121" s="195"/>
      <c r="Z121" s="195"/>
    </row>
    <row r="122" spans="1:26" ht="15.75" customHeight="1" x14ac:dyDescent="0.2">
      <c r="A122" s="195"/>
      <c r="B122" s="195"/>
      <c r="C122" s="195"/>
      <c r="D122" s="195"/>
      <c r="E122" s="195"/>
      <c r="F122" s="195"/>
      <c r="G122" s="195"/>
      <c r="H122" s="195"/>
      <c r="I122" s="195"/>
      <c r="J122" s="195"/>
      <c r="K122" s="195"/>
      <c r="L122" s="195"/>
      <c r="M122" s="195"/>
      <c r="N122" s="195"/>
      <c r="O122" s="195"/>
      <c r="P122" s="195"/>
      <c r="Q122" s="195"/>
      <c r="R122" s="195"/>
      <c r="S122" s="195"/>
      <c r="T122" s="195"/>
      <c r="U122" s="195"/>
      <c r="V122" s="195"/>
      <c r="W122" s="195"/>
      <c r="X122" s="195"/>
      <c r="Y122" s="195"/>
      <c r="Z122" s="195"/>
    </row>
    <row r="123" spans="1:26" ht="15.75" customHeight="1" x14ac:dyDescent="0.2">
      <c r="A123" s="195"/>
      <c r="B123" s="195"/>
      <c r="C123" s="195"/>
      <c r="D123" s="195"/>
      <c r="E123" s="195"/>
      <c r="F123" s="195"/>
      <c r="G123" s="195"/>
      <c r="H123" s="195"/>
      <c r="I123" s="195"/>
      <c r="J123" s="195"/>
      <c r="K123" s="195"/>
      <c r="L123" s="195"/>
      <c r="M123" s="195"/>
      <c r="N123" s="195"/>
      <c r="O123" s="195"/>
      <c r="P123" s="195"/>
      <c r="Q123" s="195"/>
      <c r="R123" s="195"/>
      <c r="S123" s="195"/>
      <c r="T123" s="195"/>
      <c r="U123" s="195"/>
      <c r="V123" s="195"/>
      <c r="W123" s="195"/>
      <c r="X123" s="195"/>
      <c r="Y123" s="195"/>
      <c r="Z123" s="195"/>
    </row>
    <row r="124" spans="1:26" ht="15.75" customHeight="1" x14ac:dyDescent="0.2">
      <c r="A124" s="195"/>
      <c r="B124" s="195"/>
      <c r="C124" s="195"/>
      <c r="D124" s="195"/>
      <c r="E124" s="195"/>
      <c r="F124" s="195"/>
      <c r="G124" s="195"/>
      <c r="H124" s="195"/>
      <c r="I124" s="195"/>
      <c r="J124" s="195"/>
      <c r="K124" s="195"/>
      <c r="L124" s="195"/>
      <c r="M124" s="195"/>
      <c r="N124" s="195"/>
      <c r="O124" s="195"/>
      <c r="P124" s="195"/>
      <c r="Q124" s="195"/>
      <c r="R124" s="195"/>
      <c r="S124" s="195"/>
      <c r="T124" s="195"/>
      <c r="U124" s="195"/>
      <c r="V124" s="195"/>
      <c r="W124" s="195"/>
      <c r="X124" s="195"/>
      <c r="Y124" s="195"/>
      <c r="Z124" s="195"/>
    </row>
    <row r="125" spans="1:26" ht="15.75" customHeight="1" x14ac:dyDescent="0.2">
      <c r="A125" s="195"/>
      <c r="B125" s="195"/>
      <c r="C125" s="195"/>
      <c r="D125" s="195"/>
      <c r="E125" s="195"/>
      <c r="F125" s="195"/>
      <c r="G125" s="195"/>
      <c r="H125" s="195"/>
      <c r="I125" s="195"/>
      <c r="J125" s="195"/>
      <c r="K125" s="195"/>
      <c r="L125" s="195"/>
      <c r="M125" s="195"/>
      <c r="N125" s="195"/>
      <c r="O125" s="195"/>
      <c r="P125" s="195"/>
      <c r="Q125" s="195"/>
      <c r="R125" s="195"/>
      <c r="S125" s="195"/>
      <c r="T125" s="195"/>
      <c r="U125" s="195"/>
      <c r="V125" s="195"/>
      <c r="W125" s="195"/>
      <c r="X125" s="195"/>
      <c r="Y125" s="195"/>
      <c r="Z125" s="195"/>
    </row>
    <row r="126" spans="1:26" ht="15.75" customHeight="1" x14ac:dyDescent="0.2">
      <c r="A126" s="195"/>
      <c r="B126" s="195"/>
      <c r="C126" s="195"/>
      <c r="D126" s="195"/>
      <c r="E126" s="195"/>
      <c r="F126" s="195"/>
      <c r="G126" s="195"/>
      <c r="H126" s="195"/>
      <c r="I126" s="195"/>
      <c r="J126" s="195"/>
      <c r="K126" s="195"/>
      <c r="L126" s="195"/>
      <c r="M126" s="195"/>
      <c r="N126" s="195"/>
      <c r="O126" s="195"/>
      <c r="P126" s="195"/>
      <c r="Q126" s="195"/>
      <c r="R126" s="195"/>
      <c r="S126" s="195"/>
      <c r="T126" s="195"/>
      <c r="U126" s="195"/>
      <c r="V126" s="195"/>
      <c r="W126" s="195"/>
      <c r="X126" s="195"/>
      <c r="Y126" s="195"/>
      <c r="Z126" s="195"/>
    </row>
    <row r="127" spans="1:26" ht="15.75" customHeight="1" x14ac:dyDescent="0.2">
      <c r="A127" s="195"/>
      <c r="B127" s="195"/>
      <c r="C127" s="195"/>
      <c r="D127" s="195"/>
      <c r="E127" s="195"/>
      <c r="F127" s="195"/>
      <c r="G127" s="195"/>
      <c r="H127" s="195"/>
      <c r="I127" s="195"/>
      <c r="J127" s="195"/>
      <c r="K127" s="195"/>
      <c r="L127" s="195"/>
      <c r="M127" s="195"/>
      <c r="N127" s="195"/>
      <c r="O127" s="195"/>
      <c r="P127" s="195"/>
      <c r="Q127" s="195"/>
      <c r="R127" s="195"/>
      <c r="S127" s="195"/>
      <c r="T127" s="195"/>
      <c r="U127" s="195"/>
      <c r="V127" s="195"/>
      <c r="W127" s="195"/>
      <c r="X127" s="195"/>
      <c r="Y127" s="195"/>
      <c r="Z127" s="195"/>
    </row>
    <row r="128" spans="1:26" ht="15.75" customHeight="1" x14ac:dyDescent="0.2">
      <c r="A128" s="195"/>
      <c r="B128" s="195"/>
      <c r="C128" s="195"/>
      <c r="D128" s="195"/>
      <c r="E128" s="195"/>
      <c r="F128" s="195"/>
      <c r="G128" s="195"/>
      <c r="H128" s="195"/>
      <c r="I128" s="195"/>
      <c r="J128" s="195"/>
      <c r="K128" s="195"/>
      <c r="L128" s="195"/>
      <c r="M128" s="195"/>
      <c r="N128" s="195"/>
      <c r="O128" s="195"/>
      <c r="P128" s="195"/>
      <c r="Q128" s="195"/>
      <c r="R128" s="195"/>
      <c r="S128" s="195"/>
      <c r="T128" s="195"/>
      <c r="U128" s="195"/>
      <c r="V128" s="195"/>
      <c r="W128" s="195"/>
      <c r="X128" s="195"/>
      <c r="Y128" s="195"/>
      <c r="Z128" s="195"/>
    </row>
    <row r="129" spans="1:26" ht="15.75" customHeight="1" x14ac:dyDescent="0.2">
      <c r="A129" s="195"/>
      <c r="B129" s="195"/>
      <c r="C129" s="195"/>
      <c r="D129" s="195"/>
      <c r="E129" s="195"/>
      <c r="F129" s="195"/>
      <c r="G129" s="195"/>
      <c r="H129" s="195"/>
      <c r="I129" s="195"/>
      <c r="J129" s="195"/>
      <c r="K129" s="195"/>
      <c r="L129" s="195"/>
      <c r="M129" s="195"/>
      <c r="N129" s="195"/>
      <c r="O129" s="195"/>
      <c r="P129" s="195"/>
      <c r="Q129" s="195"/>
      <c r="R129" s="195"/>
      <c r="S129" s="195"/>
      <c r="T129" s="195"/>
      <c r="U129" s="195"/>
      <c r="V129" s="195"/>
      <c r="W129" s="195"/>
      <c r="X129" s="195"/>
      <c r="Y129" s="195"/>
      <c r="Z129" s="195"/>
    </row>
    <row r="130" spans="1:26" ht="15.75" customHeight="1" x14ac:dyDescent="0.2">
      <c r="A130" s="195"/>
      <c r="B130" s="195"/>
      <c r="C130" s="195"/>
      <c r="D130" s="195"/>
      <c r="E130" s="195"/>
      <c r="F130" s="195"/>
      <c r="G130" s="195"/>
      <c r="H130" s="195"/>
      <c r="I130" s="195"/>
      <c r="J130" s="195"/>
      <c r="K130" s="195"/>
      <c r="L130" s="195"/>
      <c r="M130" s="195"/>
      <c r="N130" s="195"/>
      <c r="O130" s="195"/>
      <c r="P130" s="195"/>
      <c r="Q130" s="195"/>
      <c r="R130" s="195"/>
      <c r="S130" s="195"/>
      <c r="T130" s="195"/>
      <c r="U130" s="195"/>
      <c r="V130" s="195"/>
      <c r="W130" s="195"/>
      <c r="X130" s="195"/>
      <c r="Y130" s="195"/>
      <c r="Z130" s="195"/>
    </row>
    <row r="131" spans="1:26" ht="15.75" customHeight="1" x14ac:dyDescent="0.2">
      <c r="A131" s="195"/>
      <c r="B131" s="195"/>
      <c r="C131" s="195"/>
      <c r="D131" s="195"/>
      <c r="E131" s="195"/>
      <c r="F131" s="195"/>
      <c r="G131" s="195"/>
      <c r="H131" s="195"/>
      <c r="I131" s="195"/>
      <c r="J131" s="195"/>
      <c r="K131" s="195"/>
      <c r="L131" s="195"/>
      <c r="M131" s="195"/>
      <c r="N131" s="195"/>
      <c r="O131" s="195"/>
      <c r="P131" s="195"/>
      <c r="Q131" s="195"/>
      <c r="R131" s="195"/>
      <c r="S131" s="195"/>
      <c r="T131" s="195"/>
      <c r="U131" s="195"/>
      <c r="V131" s="195"/>
      <c r="W131" s="195"/>
      <c r="X131" s="195"/>
      <c r="Y131" s="195"/>
      <c r="Z131" s="195"/>
    </row>
    <row r="132" spans="1:26" ht="15.75" customHeight="1" x14ac:dyDescent="0.2">
      <c r="A132" s="195"/>
      <c r="B132" s="195"/>
      <c r="C132" s="195"/>
      <c r="D132" s="195"/>
      <c r="E132" s="195"/>
      <c r="F132" s="195"/>
      <c r="G132" s="195"/>
      <c r="H132" s="195"/>
      <c r="I132" s="195"/>
      <c r="J132" s="195"/>
      <c r="K132" s="195"/>
      <c r="L132" s="195"/>
      <c r="M132" s="195"/>
      <c r="N132" s="195"/>
      <c r="O132" s="195"/>
      <c r="P132" s="195"/>
      <c r="Q132" s="195"/>
      <c r="R132" s="195"/>
      <c r="S132" s="195"/>
      <c r="T132" s="195"/>
      <c r="U132" s="195"/>
      <c r="V132" s="195"/>
      <c r="W132" s="195"/>
      <c r="X132" s="195"/>
      <c r="Y132" s="195"/>
      <c r="Z132" s="195"/>
    </row>
    <row r="133" spans="1:26" ht="15.75" customHeight="1" x14ac:dyDescent="0.2">
      <c r="A133" s="195"/>
      <c r="B133" s="195"/>
      <c r="C133" s="195"/>
      <c r="D133" s="195"/>
      <c r="E133" s="195"/>
      <c r="F133" s="195"/>
      <c r="G133" s="195"/>
      <c r="H133" s="195"/>
      <c r="I133" s="195"/>
      <c r="J133" s="195"/>
      <c r="K133" s="195"/>
      <c r="L133" s="195"/>
      <c r="M133" s="195"/>
      <c r="N133" s="195"/>
      <c r="O133" s="195"/>
      <c r="P133" s="195"/>
      <c r="Q133" s="195"/>
      <c r="R133" s="195"/>
      <c r="S133" s="195"/>
      <c r="T133" s="195"/>
      <c r="U133" s="195"/>
      <c r="V133" s="195"/>
      <c r="W133" s="195"/>
      <c r="X133" s="195"/>
      <c r="Y133" s="195"/>
      <c r="Z133" s="195"/>
    </row>
    <row r="134" spans="1:26" ht="15.75" customHeight="1" x14ac:dyDescent="0.2">
      <c r="A134" s="195"/>
      <c r="B134" s="195"/>
      <c r="C134" s="195"/>
      <c r="D134" s="195"/>
      <c r="E134" s="195"/>
      <c r="F134" s="195"/>
      <c r="G134" s="195"/>
      <c r="H134" s="195"/>
      <c r="I134" s="195"/>
      <c r="J134" s="195"/>
      <c r="K134" s="195"/>
      <c r="L134" s="195"/>
      <c r="M134" s="195"/>
      <c r="N134" s="195"/>
      <c r="O134" s="195"/>
      <c r="P134" s="195"/>
      <c r="Q134" s="195"/>
      <c r="R134" s="195"/>
      <c r="S134" s="195"/>
      <c r="T134" s="195"/>
      <c r="U134" s="195"/>
      <c r="V134" s="195"/>
      <c r="W134" s="195"/>
      <c r="X134" s="195"/>
      <c r="Y134" s="195"/>
      <c r="Z134" s="195"/>
    </row>
    <row r="135" spans="1:26" ht="15.75" customHeight="1" x14ac:dyDescent="0.2">
      <c r="A135" s="195"/>
      <c r="B135" s="195"/>
      <c r="C135" s="195"/>
      <c r="D135" s="195"/>
      <c r="E135" s="195"/>
      <c r="F135" s="195"/>
      <c r="G135" s="195"/>
      <c r="H135" s="195"/>
      <c r="I135" s="195"/>
      <c r="J135" s="195"/>
      <c r="K135" s="195"/>
      <c r="L135" s="195"/>
      <c r="M135" s="195"/>
      <c r="N135" s="195"/>
      <c r="O135" s="195"/>
      <c r="P135" s="195"/>
      <c r="Q135" s="195"/>
      <c r="R135" s="195"/>
      <c r="S135" s="195"/>
      <c r="T135" s="195"/>
      <c r="U135" s="195"/>
      <c r="V135" s="195"/>
      <c r="W135" s="195"/>
      <c r="X135" s="195"/>
      <c r="Y135" s="195"/>
      <c r="Z135" s="195"/>
    </row>
    <row r="136" spans="1:26" ht="15.75" customHeight="1" x14ac:dyDescent="0.2">
      <c r="A136" s="195"/>
      <c r="B136" s="195"/>
      <c r="C136" s="195"/>
      <c r="D136" s="195"/>
      <c r="E136" s="195"/>
      <c r="F136" s="195"/>
      <c r="G136" s="195"/>
      <c r="H136" s="195"/>
      <c r="I136" s="195"/>
      <c r="J136" s="195"/>
      <c r="K136" s="195"/>
      <c r="L136" s="195"/>
      <c r="M136" s="195"/>
      <c r="N136" s="195"/>
      <c r="O136" s="195"/>
      <c r="P136" s="195"/>
      <c r="Q136" s="195"/>
      <c r="R136" s="195"/>
      <c r="S136" s="195"/>
      <c r="T136" s="195"/>
      <c r="U136" s="195"/>
      <c r="V136" s="195"/>
      <c r="W136" s="195"/>
      <c r="X136" s="195"/>
      <c r="Y136" s="195"/>
      <c r="Z136" s="195"/>
    </row>
    <row r="137" spans="1:26" ht="15.75" customHeight="1" x14ac:dyDescent="0.2">
      <c r="A137" s="195"/>
      <c r="B137" s="195"/>
      <c r="C137" s="195"/>
      <c r="D137" s="195"/>
      <c r="E137" s="195"/>
      <c r="F137" s="195"/>
      <c r="G137" s="195"/>
      <c r="H137" s="195"/>
      <c r="I137" s="195"/>
      <c r="J137" s="195"/>
      <c r="K137" s="195"/>
      <c r="L137" s="195"/>
      <c r="M137" s="195"/>
      <c r="N137" s="195"/>
      <c r="O137" s="195"/>
      <c r="P137" s="195"/>
      <c r="Q137" s="195"/>
      <c r="R137" s="195"/>
      <c r="S137" s="195"/>
      <c r="T137" s="195"/>
      <c r="U137" s="195"/>
      <c r="V137" s="195"/>
      <c r="W137" s="195"/>
      <c r="X137" s="195"/>
      <c r="Y137" s="195"/>
      <c r="Z137" s="195"/>
    </row>
    <row r="138" spans="1:26" ht="15.75" customHeight="1" x14ac:dyDescent="0.2">
      <c r="A138" s="195"/>
      <c r="B138" s="195"/>
      <c r="C138" s="195"/>
      <c r="D138" s="195"/>
      <c r="E138" s="195"/>
      <c r="F138" s="195"/>
      <c r="G138" s="195"/>
      <c r="H138" s="195"/>
      <c r="I138" s="195"/>
      <c r="J138" s="195"/>
      <c r="K138" s="195"/>
      <c r="L138" s="195"/>
      <c r="M138" s="195"/>
      <c r="N138" s="195"/>
      <c r="O138" s="195"/>
      <c r="P138" s="195"/>
      <c r="Q138" s="195"/>
      <c r="R138" s="195"/>
      <c r="S138" s="195"/>
      <c r="T138" s="195"/>
      <c r="U138" s="195"/>
      <c r="V138" s="195"/>
      <c r="W138" s="195"/>
      <c r="X138" s="195"/>
      <c r="Y138" s="195"/>
      <c r="Z138" s="195"/>
    </row>
    <row r="139" spans="1:26" ht="15.75" customHeight="1" x14ac:dyDescent="0.2">
      <c r="A139" s="195"/>
      <c r="B139" s="195"/>
      <c r="C139" s="195"/>
      <c r="D139" s="195"/>
      <c r="E139" s="195"/>
      <c r="F139" s="195"/>
      <c r="G139" s="195"/>
      <c r="H139" s="195"/>
      <c r="I139" s="195"/>
      <c r="J139" s="195"/>
      <c r="K139" s="195"/>
      <c r="L139" s="195"/>
      <c r="M139" s="195"/>
      <c r="N139" s="195"/>
      <c r="O139" s="195"/>
      <c r="P139" s="195"/>
      <c r="Q139" s="195"/>
      <c r="R139" s="195"/>
      <c r="S139" s="195"/>
      <c r="T139" s="195"/>
      <c r="U139" s="195"/>
      <c r="V139" s="195"/>
      <c r="W139" s="195"/>
      <c r="X139" s="195"/>
      <c r="Y139" s="195"/>
      <c r="Z139" s="195"/>
    </row>
    <row r="140" spans="1:26" ht="15.75" customHeight="1" x14ac:dyDescent="0.2">
      <c r="A140" s="195"/>
      <c r="B140" s="195"/>
      <c r="C140" s="195"/>
      <c r="D140" s="195"/>
      <c r="E140" s="195"/>
      <c r="F140" s="195"/>
      <c r="G140" s="195"/>
      <c r="H140" s="195"/>
      <c r="I140" s="195"/>
      <c r="J140" s="195"/>
      <c r="K140" s="195"/>
      <c r="L140" s="195"/>
      <c r="M140" s="195"/>
      <c r="N140" s="195"/>
      <c r="O140" s="195"/>
      <c r="P140" s="195"/>
      <c r="Q140" s="195"/>
      <c r="R140" s="195"/>
      <c r="S140" s="195"/>
      <c r="T140" s="195"/>
      <c r="U140" s="195"/>
      <c r="V140" s="195"/>
      <c r="W140" s="195"/>
      <c r="X140" s="195"/>
      <c r="Y140" s="195"/>
      <c r="Z140" s="195"/>
    </row>
    <row r="141" spans="1:26" ht="15.75" customHeight="1" x14ac:dyDescent="0.2">
      <c r="A141" s="195"/>
      <c r="B141" s="195"/>
      <c r="C141" s="195"/>
      <c r="D141" s="195"/>
      <c r="E141" s="195"/>
      <c r="F141" s="195"/>
      <c r="G141" s="195"/>
      <c r="H141" s="195"/>
      <c r="I141" s="195"/>
      <c r="J141" s="195"/>
      <c r="K141" s="195"/>
      <c r="L141" s="195"/>
      <c r="M141" s="195"/>
      <c r="N141" s="195"/>
      <c r="O141" s="195"/>
      <c r="P141" s="195"/>
      <c r="Q141" s="195"/>
      <c r="R141" s="195"/>
      <c r="S141" s="195"/>
      <c r="T141" s="195"/>
      <c r="U141" s="195"/>
      <c r="V141" s="195"/>
      <c r="W141" s="195"/>
      <c r="X141" s="195"/>
      <c r="Y141" s="195"/>
      <c r="Z141" s="195"/>
    </row>
    <row r="142" spans="1:26" ht="15.75" customHeight="1" x14ac:dyDescent="0.2">
      <c r="A142" s="195"/>
      <c r="B142" s="195"/>
      <c r="C142" s="195"/>
      <c r="D142" s="195"/>
      <c r="E142" s="195"/>
      <c r="F142" s="195"/>
      <c r="G142" s="195"/>
      <c r="H142" s="195"/>
      <c r="I142" s="195"/>
      <c r="J142" s="195"/>
      <c r="K142" s="195"/>
      <c r="L142" s="195"/>
      <c r="M142" s="195"/>
      <c r="N142" s="195"/>
      <c r="O142" s="195"/>
      <c r="P142" s="195"/>
      <c r="Q142" s="195"/>
      <c r="R142" s="195"/>
      <c r="S142" s="195"/>
      <c r="T142" s="195"/>
      <c r="U142" s="195"/>
      <c r="V142" s="195"/>
      <c r="W142" s="195"/>
      <c r="X142" s="195"/>
      <c r="Y142" s="195"/>
      <c r="Z142" s="195"/>
    </row>
    <row r="143" spans="1:26" ht="15.75" customHeight="1" x14ac:dyDescent="0.2">
      <c r="A143" s="195"/>
      <c r="B143" s="195"/>
      <c r="C143" s="195"/>
      <c r="D143" s="195"/>
      <c r="E143" s="195"/>
      <c r="F143" s="195"/>
      <c r="G143" s="195"/>
      <c r="H143" s="195"/>
      <c r="I143" s="195"/>
      <c r="J143" s="195"/>
      <c r="K143" s="195"/>
      <c r="L143" s="195"/>
      <c r="M143" s="195"/>
      <c r="N143" s="195"/>
      <c r="O143" s="195"/>
      <c r="P143" s="195"/>
      <c r="Q143" s="195"/>
      <c r="R143" s="195"/>
      <c r="S143" s="195"/>
      <c r="T143" s="195"/>
      <c r="U143" s="195"/>
      <c r="V143" s="195"/>
      <c r="W143" s="195"/>
      <c r="X143" s="195"/>
      <c r="Y143" s="195"/>
      <c r="Z143" s="195"/>
    </row>
    <row r="144" spans="1:26" ht="15.75" customHeight="1" x14ac:dyDescent="0.2">
      <c r="A144" s="195"/>
      <c r="B144" s="195"/>
      <c r="C144" s="195"/>
      <c r="D144" s="195"/>
      <c r="E144" s="195"/>
      <c r="F144" s="195"/>
      <c r="G144" s="195"/>
      <c r="H144" s="195"/>
      <c r="I144" s="195"/>
      <c r="J144" s="195"/>
      <c r="K144" s="195"/>
      <c r="L144" s="195"/>
      <c r="M144" s="195"/>
      <c r="N144" s="195"/>
      <c r="O144" s="195"/>
      <c r="P144" s="195"/>
      <c r="Q144" s="195"/>
      <c r="R144" s="195"/>
      <c r="S144" s="195"/>
      <c r="T144" s="195"/>
      <c r="U144" s="195"/>
      <c r="V144" s="195"/>
      <c r="W144" s="195"/>
      <c r="X144" s="195"/>
      <c r="Y144" s="195"/>
      <c r="Z144" s="195"/>
    </row>
    <row r="145" spans="1:26" ht="15.75" customHeight="1" x14ac:dyDescent="0.2">
      <c r="A145" s="195"/>
      <c r="B145" s="195"/>
      <c r="C145" s="195"/>
      <c r="D145" s="195"/>
      <c r="E145" s="195"/>
      <c r="F145" s="195"/>
      <c r="G145" s="195"/>
      <c r="H145" s="195"/>
      <c r="I145" s="195"/>
      <c r="J145" s="195"/>
      <c r="K145" s="195"/>
      <c r="L145" s="195"/>
      <c r="M145" s="195"/>
      <c r="N145" s="195"/>
      <c r="O145" s="195"/>
      <c r="P145" s="195"/>
      <c r="Q145" s="195"/>
      <c r="R145" s="195"/>
      <c r="S145" s="195"/>
      <c r="T145" s="195"/>
      <c r="U145" s="195"/>
      <c r="V145" s="195"/>
      <c r="W145" s="195"/>
      <c r="X145" s="195"/>
      <c r="Y145" s="195"/>
      <c r="Z145" s="195"/>
    </row>
    <row r="146" spans="1:26" ht="15.75" customHeight="1" x14ac:dyDescent="0.2">
      <c r="A146" s="195"/>
      <c r="B146" s="195"/>
      <c r="C146" s="195"/>
      <c r="D146" s="195"/>
      <c r="E146" s="195"/>
      <c r="F146" s="195"/>
      <c r="G146" s="195"/>
      <c r="H146" s="195"/>
      <c r="I146" s="195"/>
      <c r="J146" s="195"/>
      <c r="K146" s="195"/>
      <c r="L146" s="195"/>
      <c r="M146" s="195"/>
      <c r="N146" s="195"/>
      <c r="O146" s="195"/>
      <c r="P146" s="195"/>
      <c r="Q146" s="195"/>
      <c r="R146" s="195"/>
      <c r="S146" s="195"/>
      <c r="T146" s="195"/>
      <c r="U146" s="195"/>
      <c r="V146" s="195"/>
      <c r="W146" s="195"/>
      <c r="X146" s="195"/>
      <c r="Y146" s="195"/>
      <c r="Z146" s="195"/>
    </row>
    <row r="147" spans="1:26" ht="15.75" customHeight="1" x14ac:dyDescent="0.2">
      <c r="A147" s="195"/>
      <c r="B147" s="195"/>
      <c r="C147" s="195"/>
      <c r="D147" s="195"/>
      <c r="E147" s="195"/>
      <c r="F147" s="195"/>
      <c r="G147" s="195"/>
      <c r="H147" s="195"/>
      <c r="I147" s="195"/>
      <c r="J147" s="195"/>
      <c r="K147" s="195"/>
      <c r="L147" s="195"/>
      <c r="M147" s="195"/>
      <c r="N147" s="195"/>
      <c r="O147" s="195"/>
      <c r="P147" s="195"/>
      <c r="Q147" s="195"/>
      <c r="R147" s="195"/>
      <c r="S147" s="195"/>
      <c r="T147" s="195"/>
      <c r="U147" s="195"/>
      <c r="V147" s="195"/>
      <c r="W147" s="195"/>
      <c r="X147" s="195"/>
      <c r="Y147" s="195"/>
      <c r="Z147" s="195"/>
    </row>
    <row r="148" spans="1:26" ht="15.75" customHeight="1" x14ac:dyDescent="0.2">
      <c r="A148" s="195"/>
      <c r="B148" s="195"/>
      <c r="C148" s="195"/>
      <c r="D148" s="195"/>
      <c r="E148" s="195"/>
      <c r="F148" s="195"/>
      <c r="G148" s="195"/>
      <c r="H148" s="195"/>
      <c r="I148" s="195"/>
      <c r="J148" s="195"/>
      <c r="K148" s="195"/>
      <c r="L148" s="195"/>
      <c r="M148" s="195"/>
      <c r="N148" s="195"/>
      <c r="O148" s="195"/>
      <c r="P148" s="195"/>
      <c r="Q148" s="195"/>
      <c r="R148" s="195"/>
      <c r="S148" s="195"/>
      <c r="T148" s="195"/>
      <c r="U148" s="195"/>
      <c r="V148" s="195"/>
      <c r="W148" s="195"/>
      <c r="X148" s="195"/>
      <c r="Y148" s="195"/>
      <c r="Z148" s="195"/>
    </row>
    <row r="149" spans="1:26" ht="15.75" customHeight="1" x14ac:dyDescent="0.2">
      <c r="A149" s="195"/>
      <c r="B149" s="195"/>
      <c r="C149" s="195"/>
      <c r="D149" s="195"/>
      <c r="E149" s="195"/>
      <c r="F149" s="195"/>
      <c r="G149" s="195"/>
      <c r="H149" s="195"/>
      <c r="I149" s="195"/>
      <c r="J149" s="195"/>
      <c r="K149" s="195"/>
      <c r="L149" s="195"/>
      <c r="M149" s="195"/>
      <c r="N149" s="195"/>
      <c r="O149" s="195"/>
      <c r="P149" s="195"/>
      <c r="Q149" s="195"/>
      <c r="R149" s="195"/>
      <c r="S149" s="195"/>
      <c r="T149" s="195"/>
      <c r="U149" s="195"/>
      <c r="V149" s="195"/>
      <c r="W149" s="195"/>
      <c r="X149" s="195"/>
      <c r="Y149" s="195"/>
      <c r="Z149" s="195"/>
    </row>
    <row r="150" spans="1:26" ht="15.75" customHeight="1" x14ac:dyDescent="0.2">
      <c r="A150" s="195"/>
      <c r="B150" s="195"/>
      <c r="C150" s="195"/>
      <c r="D150" s="195"/>
      <c r="E150" s="195"/>
      <c r="F150" s="195"/>
      <c r="G150" s="195"/>
      <c r="H150" s="195"/>
      <c r="I150" s="195"/>
      <c r="J150" s="195"/>
      <c r="K150" s="195"/>
      <c r="L150" s="195"/>
      <c r="M150" s="195"/>
      <c r="N150" s="195"/>
      <c r="O150" s="195"/>
      <c r="P150" s="195"/>
      <c r="Q150" s="195"/>
      <c r="R150" s="195"/>
      <c r="S150" s="195"/>
      <c r="T150" s="195"/>
      <c r="U150" s="195"/>
      <c r="V150" s="195"/>
      <c r="W150" s="195"/>
      <c r="X150" s="195"/>
      <c r="Y150" s="195"/>
      <c r="Z150" s="195"/>
    </row>
    <row r="151" spans="1:26" ht="15.75" customHeight="1" x14ac:dyDescent="0.2">
      <c r="A151" s="195"/>
      <c r="B151" s="195"/>
      <c r="C151" s="195"/>
      <c r="D151" s="195"/>
      <c r="E151" s="195"/>
      <c r="F151" s="195"/>
      <c r="G151" s="195"/>
      <c r="H151" s="195"/>
      <c r="I151" s="195"/>
      <c r="J151" s="195"/>
      <c r="K151" s="195"/>
      <c r="L151" s="195"/>
      <c r="M151" s="195"/>
      <c r="N151" s="195"/>
      <c r="O151" s="195"/>
      <c r="P151" s="195"/>
      <c r="Q151" s="195"/>
      <c r="R151" s="195"/>
      <c r="S151" s="195"/>
      <c r="T151" s="195"/>
      <c r="U151" s="195"/>
      <c r="V151" s="195"/>
      <c r="W151" s="195"/>
      <c r="X151" s="195"/>
      <c r="Y151" s="195"/>
      <c r="Z151" s="195"/>
    </row>
    <row r="152" spans="1:26" ht="15.75" customHeight="1" x14ac:dyDescent="0.2">
      <c r="A152" s="195"/>
      <c r="B152" s="195"/>
      <c r="C152" s="195"/>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c r="Z152" s="195"/>
    </row>
    <row r="153" spans="1:26" ht="15.75" customHeight="1" x14ac:dyDescent="0.2">
      <c r="A153" s="195"/>
      <c r="B153" s="195"/>
      <c r="C153" s="195"/>
      <c r="D153" s="195"/>
      <c r="E153" s="195"/>
      <c r="F153" s="195"/>
      <c r="G153" s="195"/>
      <c r="H153" s="195"/>
      <c r="I153" s="195"/>
      <c r="J153" s="195"/>
      <c r="K153" s="195"/>
      <c r="L153" s="195"/>
      <c r="M153" s="195"/>
      <c r="N153" s="195"/>
      <c r="O153" s="195"/>
      <c r="P153" s="195"/>
      <c r="Q153" s="195"/>
      <c r="R153" s="195"/>
      <c r="S153" s="195"/>
      <c r="T153" s="195"/>
      <c r="U153" s="195"/>
      <c r="V153" s="195"/>
      <c r="W153" s="195"/>
      <c r="X153" s="195"/>
      <c r="Y153" s="195"/>
      <c r="Z153" s="195"/>
    </row>
    <row r="154" spans="1:26" ht="15.75" customHeight="1" x14ac:dyDescent="0.2">
      <c r="A154" s="195"/>
      <c r="B154" s="195"/>
      <c r="C154" s="195"/>
      <c r="D154" s="195"/>
      <c r="E154" s="195"/>
      <c r="F154" s="195"/>
      <c r="G154" s="195"/>
      <c r="H154" s="195"/>
      <c r="I154" s="195"/>
      <c r="J154" s="195"/>
      <c r="K154" s="195"/>
      <c r="L154" s="195"/>
      <c r="M154" s="195"/>
      <c r="N154" s="195"/>
      <c r="O154" s="195"/>
      <c r="P154" s="195"/>
      <c r="Q154" s="195"/>
      <c r="R154" s="195"/>
      <c r="S154" s="195"/>
      <c r="T154" s="195"/>
      <c r="U154" s="195"/>
      <c r="V154" s="195"/>
      <c r="W154" s="195"/>
      <c r="X154" s="195"/>
      <c r="Y154" s="195"/>
      <c r="Z154" s="195"/>
    </row>
    <row r="155" spans="1:26" ht="15.75" customHeight="1" x14ac:dyDescent="0.2">
      <c r="A155" s="195"/>
      <c r="B155" s="195"/>
      <c r="C155" s="195"/>
      <c r="D155" s="195"/>
      <c r="E155" s="195"/>
      <c r="F155" s="195"/>
      <c r="G155" s="195"/>
      <c r="H155" s="195"/>
      <c r="I155" s="195"/>
      <c r="J155" s="195"/>
      <c r="K155" s="195"/>
      <c r="L155" s="195"/>
      <c r="M155" s="195"/>
      <c r="N155" s="195"/>
      <c r="O155" s="195"/>
      <c r="P155" s="195"/>
      <c r="Q155" s="195"/>
      <c r="R155" s="195"/>
      <c r="S155" s="195"/>
      <c r="T155" s="195"/>
      <c r="U155" s="195"/>
      <c r="V155" s="195"/>
      <c r="W155" s="195"/>
      <c r="X155" s="195"/>
      <c r="Y155" s="195"/>
      <c r="Z155" s="195"/>
    </row>
    <row r="156" spans="1:26" ht="15.75" customHeight="1" x14ac:dyDescent="0.2">
      <c r="A156" s="195"/>
      <c r="B156" s="195"/>
      <c r="C156" s="195"/>
      <c r="D156" s="195"/>
      <c r="E156" s="195"/>
      <c r="F156" s="195"/>
      <c r="G156" s="195"/>
      <c r="H156" s="195"/>
      <c r="I156" s="195"/>
      <c r="J156" s="195"/>
      <c r="K156" s="195"/>
      <c r="L156" s="195"/>
      <c r="M156" s="195"/>
      <c r="N156" s="195"/>
      <c r="O156" s="195"/>
      <c r="P156" s="195"/>
      <c r="Q156" s="195"/>
      <c r="R156" s="195"/>
      <c r="S156" s="195"/>
      <c r="T156" s="195"/>
      <c r="U156" s="195"/>
      <c r="V156" s="195"/>
      <c r="W156" s="195"/>
      <c r="X156" s="195"/>
      <c r="Y156" s="195"/>
      <c r="Z156" s="195"/>
    </row>
    <row r="157" spans="1:26" ht="15.75" customHeight="1" x14ac:dyDescent="0.2">
      <c r="A157" s="195"/>
      <c r="B157" s="195"/>
      <c r="C157" s="195"/>
      <c r="D157" s="195"/>
      <c r="E157" s="195"/>
      <c r="F157" s="195"/>
      <c r="G157" s="195"/>
      <c r="H157" s="195"/>
      <c r="I157" s="195"/>
      <c r="J157" s="195"/>
      <c r="K157" s="195"/>
      <c r="L157" s="195"/>
      <c r="M157" s="195"/>
      <c r="N157" s="195"/>
      <c r="O157" s="195"/>
      <c r="P157" s="195"/>
      <c r="Q157" s="195"/>
      <c r="R157" s="195"/>
      <c r="S157" s="195"/>
      <c r="T157" s="195"/>
      <c r="U157" s="195"/>
      <c r="V157" s="195"/>
      <c r="W157" s="195"/>
      <c r="X157" s="195"/>
      <c r="Y157" s="195"/>
      <c r="Z157" s="195"/>
    </row>
    <row r="158" spans="1:26" ht="15.75" customHeight="1" x14ac:dyDescent="0.2">
      <c r="A158" s="195"/>
      <c r="B158" s="195"/>
      <c r="C158" s="195"/>
      <c r="D158" s="195"/>
      <c r="E158" s="195"/>
      <c r="F158" s="195"/>
      <c r="G158" s="195"/>
      <c r="H158" s="195"/>
      <c r="I158" s="195"/>
      <c r="J158" s="195"/>
      <c r="K158" s="195"/>
      <c r="L158" s="195"/>
      <c r="M158" s="195"/>
      <c r="N158" s="195"/>
      <c r="O158" s="195"/>
      <c r="P158" s="195"/>
      <c r="Q158" s="195"/>
      <c r="R158" s="195"/>
      <c r="S158" s="195"/>
      <c r="T158" s="195"/>
      <c r="U158" s="195"/>
      <c r="V158" s="195"/>
      <c r="W158" s="195"/>
      <c r="X158" s="195"/>
      <c r="Y158" s="195"/>
      <c r="Z158" s="195"/>
    </row>
    <row r="159" spans="1:26" ht="15.75" customHeight="1" x14ac:dyDescent="0.2">
      <c r="A159" s="195"/>
      <c r="B159" s="195"/>
      <c r="C159" s="195"/>
      <c r="D159" s="195"/>
      <c r="E159" s="195"/>
      <c r="F159" s="195"/>
      <c r="G159" s="195"/>
      <c r="H159" s="195"/>
      <c r="I159" s="195"/>
      <c r="J159" s="195"/>
      <c r="K159" s="195"/>
      <c r="L159" s="195"/>
      <c r="M159" s="195"/>
      <c r="N159" s="195"/>
      <c r="O159" s="195"/>
      <c r="P159" s="195"/>
      <c r="Q159" s="195"/>
      <c r="R159" s="195"/>
      <c r="S159" s="195"/>
      <c r="T159" s="195"/>
      <c r="U159" s="195"/>
      <c r="V159" s="195"/>
      <c r="W159" s="195"/>
      <c r="X159" s="195"/>
      <c r="Y159" s="195"/>
      <c r="Z159" s="195"/>
    </row>
    <row r="160" spans="1:26" ht="15.75" customHeight="1" x14ac:dyDescent="0.2">
      <c r="A160" s="195"/>
      <c r="B160" s="195"/>
      <c r="C160" s="195"/>
      <c r="D160" s="195"/>
      <c r="E160" s="195"/>
      <c r="F160" s="195"/>
      <c r="G160" s="195"/>
      <c r="H160" s="195"/>
      <c r="I160" s="195"/>
      <c r="J160" s="195"/>
      <c r="K160" s="195"/>
      <c r="L160" s="195"/>
      <c r="M160" s="195"/>
      <c r="N160" s="195"/>
      <c r="O160" s="195"/>
      <c r="P160" s="195"/>
      <c r="Q160" s="195"/>
      <c r="R160" s="195"/>
      <c r="S160" s="195"/>
      <c r="T160" s="195"/>
      <c r="U160" s="195"/>
      <c r="V160" s="195"/>
      <c r="W160" s="195"/>
      <c r="X160" s="195"/>
      <c r="Y160" s="195"/>
      <c r="Z160" s="195"/>
    </row>
    <row r="161" spans="1:26" ht="15.75" customHeight="1" x14ac:dyDescent="0.2">
      <c r="A161" s="195"/>
      <c r="B161" s="195"/>
      <c r="C161" s="195"/>
      <c r="D161" s="195"/>
      <c r="E161" s="195"/>
      <c r="F161" s="195"/>
      <c r="G161" s="195"/>
      <c r="H161" s="195"/>
      <c r="I161" s="195"/>
      <c r="J161" s="195"/>
      <c r="K161" s="195"/>
      <c r="L161" s="195"/>
      <c r="M161" s="195"/>
      <c r="N161" s="195"/>
      <c r="O161" s="195"/>
      <c r="P161" s="195"/>
      <c r="Q161" s="195"/>
      <c r="R161" s="195"/>
      <c r="S161" s="195"/>
      <c r="T161" s="195"/>
      <c r="U161" s="195"/>
      <c r="V161" s="195"/>
      <c r="W161" s="195"/>
      <c r="X161" s="195"/>
      <c r="Y161" s="195"/>
      <c r="Z161" s="195"/>
    </row>
    <row r="162" spans="1:26" ht="15.75" customHeight="1" x14ac:dyDescent="0.2">
      <c r="A162" s="195"/>
      <c r="B162" s="195"/>
      <c r="C162" s="195"/>
      <c r="D162" s="195"/>
      <c r="E162" s="195"/>
      <c r="F162" s="195"/>
      <c r="G162" s="195"/>
      <c r="H162" s="195"/>
      <c r="I162" s="195"/>
      <c r="J162" s="195"/>
      <c r="K162" s="195"/>
      <c r="L162" s="195"/>
      <c r="M162" s="195"/>
      <c r="N162" s="195"/>
      <c r="O162" s="195"/>
      <c r="P162" s="195"/>
      <c r="Q162" s="195"/>
      <c r="R162" s="195"/>
      <c r="S162" s="195"/>
      <c r="T162" s="195"/>
      <c r="U162" s="195"/>
      <c r="V162" s="195"/>
      <c r="W162" s="195"/>
      <c r="X162" s="195"/>
      <c r="Y162" s="195"/>
      <c r="Z162" s="195"/>
    </row>
    <row r="163" spans="1:26" ht="15.75" customHeight="1" x14ac:dyDescent="0.2">
      <c r="A163" s="195"/>
      <c r="B163" s="195"/>
      <c r="C163" s="195"/>
      <c r="D163" s="195"/>
      <c r="E163" s="195"/>
      <c r="F163" s="195"/>
      <c r="G163" s="195"/>
      <c r="H163" s="195"/>
      <c r="I163" s="195"/>
      <c r="J163" s="195"/>
      <c r="K163" s="195"/>
      <c r="L163" s="195"/>
      <c r="M163" s="195"/>
      <c r="N163" s="195"/>
      <c r="O163" s="195"/>
      <c r="P163" s="195"/>
      <c r="Q163" s="195"/>
      <c r="R163" s="195"/>
      <c r="S163" s="195"/>
      <c r="T163" s="195"/>
      <c r="U163" s="195"/>
      <c r="V163" s="195"/>
      <c r="W163" s="195"/>
      <c r="X163" s="195"/>
      <c r="Y163" s="195"/>
      <c r="Z163" s="195"/>
    </row>
    <row r="164" spans="1:26" ht="15.75" customHeight="1" x14ac:dyDescent="0.2">
      <c r="A164" s="195"/>
      <c r="B164" s="195"/>
      <c r="C164" s="195"/>
      <c r="D164" s="195"/>
      <c r="E164" s="195"/>
      <c r="F164" s="195"/>
      <c r="G164" s="195"/>
      <c r="H164" s="195"/>
      <c r="I164" s="195"/>
      <c r="J164" s="195"/>
      <c r="K164" s="195"/>
      <c r="L164" s="195"/>
      <c r="M164" s="195"/>
      <c r="N164" s="195"/>
      <c r="O164" s="195"/>
      <c r="P164" s="195"/>
      <c r="Q164" s="195"/>
      <c r="R164" s="195"/>
      <c r="S164" s="195"/>
      <c r="T164" s="195"/>
      <c r="U164" s="195"/>
      <c r="V164" s="195"/>
      <c r="W164" s="195"/>
      <c r="X164" s="195"/>
      <c r="Y164" s="195"/>
      <c r="Z164" s="195"/>
    </row>
    <row r="165" spans="1:26" ht="15.75" customHeight="1" x14ac:dyDescent="0.2">
      <c r="A165" s="195"/>
      <c r="B165" s="195"/>
      <c r="C165" s="195"/>
      <c r="D165" s="195"/>
      <c r="E165" s="195"/>
      <c r="F165" s="195"/>
      <c r="G165" s="195"/>
      <c r="H165" s="195"/>
      <c r="I165" s="195"/>
      <c r="J165" s="195"/>
      <c r="K165" s="195"/>
      <c r="L165" s="195"/>
      <c r="M165" s="195"/>
      <c r="N165" s="195"/>
      <c r="O165" s="195"/>
      <c r="P165" s="195"/>
      <c r="Q165" s="195"/>
      <c r="R165" s="195"/>
      <c r="S165" s="195"/>
      <c r="T165" s="195"/>
      <c r="U165" s="195"/>
      <c r="V165" s="195"/>
      <c r="W165" s="195"/>
      <c r="X165" s="195"/>
      <c r="Y165" s="195"/>
      <c r="Z165" s="195"/>
    </row>
    <row r="166" spans="1:26" ht="15.75" customHeight="1" x14ac:dyDescent="0.2">
      <c r="A166" s="195"/>
      <c r="B166" s="195"/>
      <c r="C166" s="195"/>
      <c r="D166" s="195"/>
      <c r="E166" s="195"/>
      <c r="F166" s="195"/>
      <c r="G166" s="195"/>
      <c r="H166" s="195"/>
      <c r="I166" s="195"/>
      <c r="J166" s="195"/>
      <c r="K166" s="195"/>
      <c r="L166" s="195"/>
      <c r="M166" s="195"/>
      <c r="N166" s="195"/>
      <c r="O166" s="195"/>
      <c r="P166" s="195"/>
      <c r="Q166" s="195"/>
      <c r="R166" s="195"/>
      <c r="S166" s="195"/>
      <c r="T166" s="195"/>
      <c r="U166" s="195"/>
      <c r="V166" s="195"/>
      <c r="W166" s="195"/>
      <c r="X166" s="195"/>
      <c r="Y166" s="195"/>
      <c r="Z166" s="195"/>
    </row>
    <row r="167" spans="1:26" ht="15.75" customHeight="1" x14ac:dyDescent="0.2">
      <c r="A167" s="195"/>
      <c r="B167" s="195"/>
      <c r="C167" s="195"/>
      <c r="D167" s="195"/>
      <c r="E167" s="195"/>
      <c r="F167" s="195"/>
      <c r="G167" s="195"/>
      <c r="H167" s="195"/>
      <c r="I167" s="195"/>
      <c r="J167" s="195"/>
      <c r="K167" s="195"/>
      <c r="L167" s="195"/>
      <c r="M167" s="195"/>
      <c r="N167" s="195"/>
      <c r="O167" s="195"/>
      <c r="P167" s="195"/>
      <c r="Q167" s="195"/>
      <c r="R167" s="195"/>
      <c r="S167" s="195"/>
      <c r="T167" s="195"/>
      <c r="U167" s="195"/>
      <c r="V167" s="195"/>
      <c r="W167" s="195"/>
      <c r="X167" s="195"/>
      <c r="Y167" s="195"/>
      <c r="Z167" s="195"/>
    </row>
    <row r="168" spans="1:26" ht="15.75" customHeight="1" x14ac:dyDescent="0.2">
      <c r="A168" s="195"/>
      <c r="B168" s="195"/>
      <c r="C168" s="195"/>
      <c r="D168" s="195"/>
      <c r="E168" s="195"/>
      <c r="F168" s="195"/>
      <c r="G168" s="195"/>
      <c r="H168" s="195"/>
      <c r="I168" s="195"/>
      <c r="J168" s="195"/>
      <c r="K168" s="195"/>
      <c r="L168" s="195"/>
      <c r="M168" s="195"/>
      <c r="N168" s="195"/>
      <c r="O168" s="195"/>
      <c r="P168" s="195"/>
      <c r="Q168" s="195"/>
      <c r="R168" s="195"/>
      <c r="S168" s="195"/>
      <c r="T168" s="195"/>
      <c r="U168" s="195"/>
      <c r="V168" s="195"/>
      <c r="W168" s="195"/>
      <c r="X168" s="195"/>
      <c r="Y168" s="195"/>
      <c r="Z168" s="195"/>
    </row>
    <row r="169" spans="1:26" ht="15.75" customHeight="1" x14ac:dyDescent="0.2">
      <c r="A169" s="195"/>
      <c r="B169" s="195"/>
      <c r="C169" s="195"/>
      <c r="D169" s="195"/>
      <c r="E169" s="195"/>
      <c r="F169" s="195"/>
      <c r="G169" s="195"/>
      <c r="H169" s="195"/>
      <c r="I169" s="195"/>
      <c r="J169" s="195"/>
      <c r="K169" s="195"/>
      <c r="L169" s="195"/>
      <c r="M169" s="195"/>
      <c r="N169" s="195"/>
      <c r="O169" s="195"/>
      <c r="P169" s="195"/>
      <c r="Q169" s="195"/>
      <c r="R169" s="195"/>
      <c r="S169" s="195"/>
      <c r="T169" s="195"/>
      <c r="U169" s="195"/>
      <c r="V169" s="195"/>
      <c r="W169" s="195"/>
      <c r="X169" s="195"/>
      <c r="Y169" s="195"/>
      <c r="Z169" s="195"/>
    </row>
    <row r="170" spans="1:26" ht="15.75" customHeight="1" x14ac:dyDescent="0.2">
      <c r="A170" s="195"/>
      <c r="B170" s="195"/>
      <c r="C170" s="195"/>
      <c r="D170" s="195"/>
      <c r="E170" s="195"/>
      <c r="F170" s="195"/>
      <c r="G170" s="195"/>
      <c r="H170" s="195"/>
      <c r="I170" s="195"/>
      <c r="J170" s="195"/>
      <c r="K170" s="195"/>
      <c r="L170" s="195"/>
      <c r="M170" s="195"/>
      <c r="N170" s="195"/>
      <c r="O170" s="195"/>
      <c r="P170" s="195"/>
      <c r="Q170" s="195"/>
      <c r="R170" s="195"/>
      <c r="S170" s="195"/>
      <c r="T170" s="195"/>
      <c r="U170" s="195"/>
      <c r="V170" s="195"/>
      <c r="W170" s="195"/>
      <c r="X170" s="195"/>
      <c r="Y170" s="195"/>
      <c r="Z170" s="195"/>
    </row>
    <row r="171" spans="1:26" ht="15.75" customHeight="1" x14ac:dyDescent="0.2">
      <c r="A171" s="195"/>
      <c r="B171" s="195"/>
      <c r="C171" s="195"/>
      <c r="D171" s="195"/>
      <c r="E171" s="195"/>
      <c r="F171" s="195"/>
      <c r="G171" s="195"/>
      <c r="H171" s="195"/>
      <c r="I171" s="195"/>
      <c r="J171" s="195"/>
      <c r="K171" s="195"/>
      <c r="L171" s="195"/>
      <c r="M171" s="195"/>
      <c r="N171" s="195"/>
      <c r="O171" s="195"/>
      <c r="P171" s="195"/>
      <c r="Q171" s="195"/>
      <c r="R171" s="195"/>
      <c r="S171" s="195"/>
      <c r="T171" s="195"/>
      <c r="U171" s="195"/>
      <c r="V171" s="195"/>
      <c r="W171" s="195"/>
      <c r="X171" s="195"/>
      <c r="Y171" s="195"/>
      <c r="Z171" s="195"/>
    </row>
    <row r="172" spans="1:26" ht="15.75" customHeight="1" x14ac:dyDescent="0.2">
      <c r="A172" s="195"/>
      <c r="B172" s="195"/>
      <c r="C172" s="195"/>
      <c r="D172" s="195"/>
      <c r="E172" s="195"/>
      <c r="F172" s="195"/>
      <c r="G172" s="195"/>
      <c r="H172" s="195"/>
      <c r="I172" s="195"/>
      <c r="J172" s="195"/>
      <c r="K172" s="195"/>
      <c r="L172" s="195"/>
      <c r="M172" s="195"/>
      <c r="N172" s="195"/>
      <c r="O172" s="195"/>
      <c r="P172" s="195"/>
      <c r="Q172" s="195"/>
      <c r="R172" s="195"/>
      <c r="S172" s="195"/>
      <c r="T172" s="195"/>
      <c r="U172" s="195"/>
      <c r="V172" s="195"/>
      <c r="W172" s="195"/>
      <c r="X172" s="195"/>
      <c r="Y172" s="195"/>
      <c r="Z172" s="195"/>
    </row>
    <row r="173" spans="1:26" ht="15.75" customHeight="1" x14ac:dyDescent="0.2">
      <c r="A173" s="195"/>
      <c r="B173" s="195"/>
      <c r="C173" s="195"/>
      <c r="D173" s="195"/>
      <c r="E173" s="195"/>
      <c r="F173" s="195"/>
      <c r="G173" s="195"/>
      <c r="H173" s="195"/>
      <c r="I173" s="195"/>
      <c r="J173" s="195"/>
      <c r="K173" s="195"/>
      <c r="L173" s="195"/>
      <c r="M173" s="195"/>
      <c r="N173" s="195"/>
      <c r="O173" s="195"/>
      <c r="P173" s="195"/>
      <c r="Q173" s="195"/>
      <c r="R173" s="195"/>
      <c r="S173" s="195"/>
      <c r="T173" s="195"/>
      <c r="U173" s="195"/>
      <c r="V173" s="195"/>
      <c r="W173" s="195"/>
      <c r="X173" s="195"/>
      <c r="Y173" s="195"/>
      <c r="Z173" s="195"/>
    </row>
    <row r="174" spans="1:26" ht="15.75" customHeight="1" x14ac:dyDescent="0.2">
      <c r="A174" s="195"/>
      <c r="B174" s="195"/>
      <c r="C174" s="195"/>
      <c r="D174" s="195"/>
      <c r="E174" s="195"/>
      <c r="F174" s="195"/>
      <c r="G174" s="195"/>
      <c r="H174" s="195"/>
      <c r="I174" s="195"/>
      <c r="J174" s="195"/>
      <c r="K174" s="195"/>
      <c r="L174" s="195"/>
      <c r="M174" s="195"/>
      <c r="N174" s="195"/>
      <c r="O174" s="195"/>
      <c r="P174" s="195"/>
      <c r="Q174" s="195"/>
      <c r="R174" s="195"/>
      <c r="S174" s="195"/>
      <c r="T174" s="195"/>
      <c r="U174" s="195"/>
      <c r="V174" s="195"/>
      <c r="W174" s="195"/>
      <c r="X174" s="195"/>
      <c r="Y174" s="195"/>
      <c r="Z174" s="195"/>
    </row>
    <row r="175" spans="1:26" ht="15.75" customHeight="1" x14ac:dyDescent="0.2">
      <c r="A175" s="195"/>
      <c r="B175" s="195"/>
      <c r="C175" s="195"/>
      <c r="D175" s="195"/>
      <c r="E175" s="195"/>
      <c r="F175" s="195"/>
      <c r="G175" s="195"/>
      <c r="H175" s="195"/>
      <c r="I175" s="195"/>
      <c r="J175" s="195"/>
      <c r="K175" s="195"/>
      <c r="L175" s="195"/>
      <c r="M175" s="195"/>
      <c r="N175" s="195"/>
      <c r="O175" s="195"/>
      <c r="P175" s="195"/>
      <c r="Q175" s="195"/>
      <c r="R175" s="195"/>
      <c r="S175" s="195"/>
      <c r="T175" s="195"/>
      <c r="U175" s="195"/>
      <c r="V175" s="195"/>
      <c r="W175" s="195"/>
      <c r="X175" s="195"/>
      <c r="Y175" s="195"/>
      <c r="Z175" s="195"/>
    </row>
    <row r="176" spans="1:26" ht="15.75" customHeight="1" x14ac:dyDescent="0.2">
      <c r="A176" s="195"/>
      <c r="B176" s="195"/>
      <c r="C176" s="195"/>
      <c r="D176" s="195"/>
      <c r="E176" s="195"/>
      <c r="F176" s="195"/>
      <c r="G176" s="195"/>
      <c r="H176" s="195"/>
      <c r="I176" s="195"/>
      <c r="J176" s="195"/>
      <c r="K176" s="195"/>
      <c r="L176" s="195"/>
      <c r="M176" s="195"/>
      <c r="N176" s="195"/>
      <c r="O176" s="195"/>
      <c r="P176" s="195"/>
      <c r="Q176" s="195"/>
      <c r="R176" s="195"/>
      <c r="S176" s="195"/>
      <c r="T176" s="195"/>
      <c r="U176" s="195"/>
      <c r="V176" s="195"/>
      <c r="W176" s="195"/>
      <c r="X176" s="195"/>
      <c r="Y176" s="195"/>
      <c r="Z176" s="195"/>
    </row>
    <row r="177" spans="1:26" ht="15.75" customHeight="1" x14ac:dyDescent="0.2">
      <c r="A177" s="195"/>
      <c r="B177" s="195"/>
      <c r="C177" s="195"/>
      <c r="D177" s="195"/>
      <c r="E177" s="195"/>
      <c r="F177" s="195"/>
      <c r="G177" s="195"/>
      <c r="H177" s="195"/>
      <c r="I177" s="195"/>
      <c r="J177" s="195"/>
      <c r="K177" s="195"/>
      <c r="L177" s="195"/>
      <c r="M177" s="195"/>
      <c r="N177" s="195"/>
      <c r="O177" s="195"/>
      <c r="P177" s="195"/>
      <c r="Q177" s="195"/>
      <c r="R177" s="195"/>
      <c r="S177" s="195"/>
      <c r="T177" s="195"/>
      <c r="U177" s="195"/>
      <c r="V177" s="195"/>
      <c r="W177" s="195"/>
      <c r="X177" s="195"/>
      <c r="Y177" s="195"/>
      <c r="Z177" s="195"/>
    </row>
    <row r="178" spans="1:26" ht="15.75" customHeight="1" x14ac:dyDescent="0.2">
      <c r="A178" s="195"/>
      <c r="B178" s="195"/>
      <c r="C178" s="195"/>
      <c r="D178" s="195"/>
      <c r="E178" s="195"/>
      <c r="F178" s="195"/>
      <c r="G178" s="195"/>
      <c r="H178" s="195"/>
      <c r="I178" s="195"/>
      <c r="J178" s="195"/>
      <c r="K178" s="195"/>
      <c r="L178" s="195"/>
      <c r="M178" s="195"/>
      <c r="N178" s="195"/>
      <c r="O178" s="195"/>
      <c r="P178" s="195"/>
      <c r="Q178" s="195"/>
      <c r="R178" s="195"/>
      <c r="S178" s="195"/>
      <c r="T178" s="195"/>
      <c r="U178" s="195"/>
      <c r="V178" s="195"/>
      <c r="W178" s="195"/>
      <c r="X178" s="195"/>
      <c r="Y178" s="195"/>
      <c r="Z178" s="195"/>
    </row>
    <row r="179" spans="1:26" ht="15.75" customHeight="1" x14ac:dyDescent="0.2">
      <c r="A179" s="195"/>
      <c r="B179" s="195"/>
      <c r="C179" s="195"/>
      <c r="D179" s="195"/>
      <c r="E179" s="195"/>
      <c r="F179" s="195"/>
      <c r="G179" s="195"/>
      <c r="H179" s="195"/>
      <c r="I179" s="195"/>
      <c r="J179" s="195"/>
      <c r="K179" s="195"/>
      <c r="L179" s="195"/>
      <c r="M179" s="195"/>
      <c r="N179" s="195"/>
      <c r="O179" s="195"/>
      <c r="P179" s="195"/>
      <c r="Q179" s="195"/>
      <c r="R179" s="195"/>
      <c r="S179" s="195"/>
      <c r="T179" s="195"/>
      <c r="U179" s="195"/>
      <c r="V179" s="195"/>
      <c r="W179" s="195"/>
      <c r="X179" s="195"/>
      <c r="Y179" s="195"/>
      <c r="Z179" s="195"/>
    </row>
    <row r="180" spans="1:26" ht="15.75" customHeight="1" x14ac:dyDescent="0.2">
      <c r="A180" s="195"/>
      <c r="B180" s="195"/>
      <c r="C180" s="195"/>
      <c r="D180" s="195"/>
      <c r="E180" s="195"/>
      <c r="F180" s="195"/>
      <c r="G180" s="195"/>
      <c r="H180" s="195"/>
      <c r="I180" s="195"/>
      <c r="J180" s="195"/>
      <c r="K180" s="195"/>
      <c r="L180" s="195"/>
      <c r="M180" s="195"/>
      <c r="N180" s="195"/>
      <c r="O180" s="195"/>
      <c r="P180" s="195"/>
      <c r="Q180" s="195"/>
      <c r="R180" s="195"/>
      <c r="S180" s="195"/>
      <c r="T180" s="195"/>
      <c r="U180" s="195"/>
      <c r="V180" s="195"/>
      <c r="W180" s="195"/>
      <c r="X180" s="195"/>
      <c r="Y180" s="195"/>
      <c r="Z180" s="195"/>
    </row>
    <row r="181" spans="1:26" ht="15.75" customHeight="1" x14ac:dyDescent="0.2">
      <c r="A181" s="195"/>
      <c r="B181" s="195"/>
      <c r="C181" s="195"/>
      <c r="D181" s="195"/>
      <c r="E181" s="195"/>
      <c r="F181" s="195"/>
      <c r="G181" s="195"/>
      <c r="H181" s="195"/>
      <c r="I181" s="195"/>
      <c r="J181" s="195"/>
      <c r="K181" s="195"/>
      <c r="L181" s="195"/>
      <c r="M181" s="195"/>
      <c r="N181" s="195"/>
      <c r="O181" s="195"/>
      <c r="P181" s="195"/>
      <c r="Q181" s="195"/>
      <c r="R181" s="195"/>
      <c r="S181" s="195"/>
      <c r="T181" s="195"/>
      <c r="U181" s="195"/>
      <c r="V181" s="195"/>
      <c r="W181" s="195"/>
      <c r="X181" s="195"/>
      <c r="Y181" s="195"/>
      <c r="Z181" s="195"/>
    </row>
    <row r="182" spans="1:26" ht="15.75" customHeight="1" x14ac:dyDescent="0.2">
      <c r="A182" s="195"/>
      <c r="B182" s="195"/>
      <c r="C182" s="195"/>
      <c r="D182" s="195"/>
      <c r="E182" s="195"/>
      <c r="F182" s="195"/>
      <c r="G182" s="195"/>
      <c r="H182" s="195"/>
      <c r="I182" s="195"/>
      <c r="J182" s="195"/>
      <c r="K182" s="195"/>
      <c r="L182" s="195"/>
      <c r="M182" s="195"/>
      <c r="N182" s="195"/>
      <c r="O182" s="195"/>
      <c r="P182" s="195"/>
      <c r="Q182" s="195"/>
      <c r="R182" s="195"/>
      <c r="S182" s="195"/>
      <c r="T182" s="195"/>
      <c r="U182" s="195"/>
      <c r="V182" s="195"/>
      <c r="W182" s="195"/>
      <c r="X182" s="195"/>
      <c r="Y182" s="195"/>
      <c r="Z182" s="195"/>
    </row>
    <row r="183" spans="1:26" ht="15.75" customHeight="1" x14ac:dyDescent="0.2">
      <c r="A183" s="195"/>
      <c r="B183" s="195"/>
      <c r="C183" s="195"/>
      <c r="D183" s="195"/>
      <c r="E183" s="195"/>
      <c r="F183" s="195"/>
      <c r="G183" s="195"/>
      <c r="H183" s="195"/>
      <c r="I183" s="195"/>
      <c r="J183" s="195"/>
      <c r="K183" s="195"/>
      <c r="L183" s="195"/>
      <c r="M183" s="195"/>
      <c r="N183" s="195"/>
      <c r="O183" s="195"/>
      <c r="P183" s="195"/>
      <c r="Q183" s="195"/>
      <c r="R183" s="195"/>
      <c r="S183" s="195"/>
      <c r="T183" s="195"/>
      <c r="U183" s="195"/>
      <c r="V183" s="195"/>
      <c r="W183" s="195"/>
      <c r="X183" s="195"/>
      <c r="Y183" s="195"/>
      <c r="Z183" s="195"/>
    </row>
    <row r="184" spans="1:26" ht="15.75" customHeight="1" x14ac:dyDescent="0.2">
      <c r="A184" s="195"/>
      <c r="B184" s="195"/>
      <c r="C184" s="195"/>
      <c r="D184" s="195"/>
      <c r="E184" s="195"/>
      <c r="F184" s="195"/>
      <c r="G184" s="195"/>
      <c r="H184" s="195"/>
      <c r="I184" s="195"/>
      <c r="J184" s="195"/>
      <c r="K184" s="195"/>
      <c r="L184" s="195"/>
      <c r="M184" s="195"/>
      <c r="N184" s="195"/>
      <c r="O184" s="195"/>
      <c r="P184" s="195"/>
      <c r="Q184" s="195"/>
      <c r="R184" s="195"/>
      <c r="S184" s="195"/>
      <c r="T184" s="195"/>
      <c r="U184" s="195"/>
      <c r="V184" s="195"/>
      <c r="W184" s="195"/>
      <c r="X184" s="195"/>
      <c r="Y184" s="195"/>
      <c r="Z184" s="195"/>
    </row>
    <row r="185" spans="1:26" ht="15.75" customHeight="1" x14ac:dyDescent="0.2">
      <c r="A185" s="195"/>
      <c r="B185" s="195"/>
      <c r="C185" s="195"/>
      <c r="D185" s="195"/>
      <c r="E185" s="195"/>
      <c r="F185" s="195"/>
      <c r="G185" s="195"/>
      <c r="H185" s="195"/>
      <c r="I185" s="195"/>
      <c r="J185" s="195"/>
      <c r="K185" s="195"/>
      <c r="L185" s="195"/>
      <c r="M185" s="195"/>
      <c r="N185" s="195"/>
      <c r="O185" s="195"/>
      <c r="P185" s="195"/>
      <c r="Q185" s="195"/>
      <c r="R185" s="195"/>
      <c r="S185" s="195"/>
      <c r="T185" s="195"/>
      <c r="U185" s="195"/>
      <c r="V185" s="195"/>
      <c r="W185" s="195"/>
      <c r="X185" s="195"/>
      <c r="Y185" s="195"/>
      <c r="Z185" s="195"/>
    </row>
    <row r="186" spans="1:26" ht="15.75" customHeight="1" x14ac:dyDescent="0.2">
      <c r="A186" s="195"/>
      <c r="B186" s="195"/>
      <c r="C186" s="195"/>
      <c r="D186" s="195"/>
      <c r="E186" s="195"/>
      <c r="F186" s="195"/>
      <c r="G186" s="195"/>
      <c r="H186" s="195"/>
      <c r="I186" s="195"/>
      <c r="J186" s="195"/>
      <c r="K186" s="195"/>
      <c r="L186" s="195"/>
      <c r="M186" s="195"/>
      <c r="N186" s="195"/>
      <c r="O186" s="195"/>
      <c r="P186" s="195"/>
      <c r="Q186" s="195"/>
      <c r="R186" s="195"/>
      <c r="S186" s="195"/>
      <c r="T186" s="195"/>
      <c r="U186" s="195"/>
      <c r="V186" s="195"/>
      <c r="W186" s="195"/>
      <c r="X186" s="195"/>
      <c r="Y186" s="195"/>
      <c r="Z186" s="195"/>
    </row>
    <row r="187" spans="1:26" ht="15.75" customHeight="1" x14ac:dyDescent="0.2">
      <c r="A187" s="195"/>
      <c r="B187" s="195"/>
      <c r="C187" s="195"/>
      <c r="D187" s="195"/>
      <c r="E187" s="195"/>
      <c r="F187" s="195"/>
      <c r="G187" s="195"/>
      <c r="H187" s="195"/>
      <c r="I187" s="195"/>
      <c r="J187" s="195"/>
      <c r="K187" s="195"/>
      <c r="L187" s="195"/>
      <c r="M187" s="195"/>
      <c r="N187" s="195"/>
      <c r="O187" s="195"/>
      <c r="P187" s="195"/>
      <c r="Q187" s="195"/>
      <c r="R187" s="195"/>
      <c r="S187" s="195"/>
      <c r="T187" s="195"/>
      <c r="U187" s="195"/>
      <c r="V187" s="195"/>
      <c r="W187" s="195"/>
      <c r="X187" s="195"/>
      <c r="Y187" s="195"/>
      <c r="Z187" s="195"/>
    </row>
    <row r="188" spans="1:26" ht="15.75" customHeight="1" x14ac:dyDescent="0.2">
      <c r="A188" s="195"/>
      <c r="B188" s="195"/>
      <c r="C188" s="195"/>
      <c r="D188" s="195"/>
      <c r="E188" s="195"/>
      <c r="F188" s="195"/>
      <c r="G188" s="195"/>
      <c r="H188" s="195"/>
      <c r="I188" s="195"/>
      <c r="J188" s="195"/>
      <c r="K188" s="195"/>
      <c r="L188" s="195"/>
      <c r="M188" s="195"/>
      <c r="N188" s="195"/>
      <c r="O188" s="195"/>
      <c r="P188" s="195"/>
      <c r="Q188" s="195"/>
      <c r="R188" s="195"/>
      <c r="S188" s="195"/>
      <c r="T188" s="195"/>
      <c r="U188" s="195"/>
      <c r="V188" s="195"/>
      <c r="W188" s="195"/>
      <c r="X188" s="195"/>
      <c r="Y188" s="195"/>
      <c r="Z188" s="195"/>
    </row>
    <row r="189" spans="1:26" ht="15.75" customHeight="1" x14ac:dyDescent="0.2">
      <c r="A189" s="195"/>
      <c r="B189" s="195"/>
      <c r="C189" s="195"/>
      <c r="D189" s="195"/>
      <c r="E189" s="195"/>
      <c r="F189" s="195"/>
      <c r="G189" s="195"/>
      <c r="H189" s="195"/>
      <c r="I189" s="195"/>
      <c r="J189" s="195"/>
      <c r="K189" s="195"/>
      <c r="L189" s="195"/>
      <c r="M189" s="195"/>
      <c r="N189" s="195"/>
      <c r="O189" s="195"/>
      <c r="P189" s="195"/>
      <c r="Q189" s="195"/>
      <c r="R189" s="195"/>
      <c r="S189" s="195"/>
      <c r="T189" s="195"/>
      <c r="U189" s="195"/>
      <c r="V189" s="195"/>
      <c r="W189" s="195"/>
      <c r="X189" s="195"/>
      <c r="Y189" s="195"/>
      <c r="Z189" s="195"/>
    </row>
    <row r="190" spans="1:26" ht="15.75" customHeight="1" x14ac:dyDescent="0.2">
      <c r="A190" s="195"/>
      <c r="B190" s="195"/>
      <c r="C190" s="195"/>
      <c r="D190" s="195"/>
      <c r="E190" s="195"/>
      <c r="F190" s="195"/>
      <c r="G190" s="195"/>
      <c r="H190" s="195"/>
      <c r="I190" s="195"/>
      <c r="J190" s="195"/>
      <c r="K190" s="195"/>
      <c r="L190" s="195"/>
      <c r="M190" s="195"/>
      <c r="N190" s="195"/>
      <c r="O190" s="195"/>
      <c r="P190" s="195"/>
      <c r="Q190" s="195"/>
      <c r="R190" s="195"/>
      <c r="S190" s="195"/>
      <c r="T190" s="195"/>
      <c r="U190" s="195"/>
      <c r="V190" s="195"/>
      <c r="W190" s="195"/>
      <c r="X190" s="195"/>
      <c r="Y190" s="195"/>
      <c r="Z190" s="195"/>
    </row>
    <row r="191" spans="1:26" ht="15.75" customHeight="1" x14ac:dyDescent="0.2">
      <c r="A191" s="195"/>
      <c r="B191" s="195"/>
      <c r="C191" s="195"/>
      <c r="D191" s="195"/>
      <c r="E191" s="195"/>
      <c r="F191" s="195"/>
      <c r="G191" s="195"/>
      <c r="H191" s="195"/>
      <c r="I191" s="195"/>
      <c r="J191" s="195"/>
      <c r="K191" s="195"/>
      <c r="L191" s="195"/>
      <c r="M191" s="195"/>
      <c r="N191" s="195"/>
      <c r="O191" s="195"/>
      <c r="P191" s="195"/>
      <c r="Q191" s="195"/>
      <c r="R191" s="195"/>
      <c r="S191" s="195"/>
      <c r="T191" s="195"/>
      <c r="U191" s="195"/>
      <c r="V191" s="195"/>
      <c r="W191" s="195"/>
      <c r="X191" s="195"/>
      <c r="Y191" s="195"/>
      <c r="Z191" s="195"/>
    </row>
    <row r="192" spans="1:26" ht="15.75" customHeight="1" x14ac:dyDescent="0.2">
      <c r="A192" s="195"/>
      <c r="B192" s="195"/>
      <c r="C192" s="195"/>
      <c r="D192" s="195"/>
      <c r="E192" s="195"/>
      <c r="F192" s="195"/>
      <c r="G192" s="195"/>
      <c r="H192" s="195"/>
      <c r="I192" s="195"/>
      <c r="J192" s="195"/>
      <c r="K192" s="195"/>
      <c r="L192" s="195"/>
      <c r="M192" s="195"/>
      <c r="N192" s="195"/>
      <c r="O192" s="195"/>
      <c r="P192" s="195"/>
      <c r="Q192" s="195"/>
      <c r="R192" s="195"/>
      <c r="S192" s="195"/>
      <c r="T192" s="195"/>
      <c r="U192" s="195"/>
      <c r="V192" s="195"/>
      <c r="W192" s="195"/>
      <c r="X192" s="195"/>
      <c r="Y192" s="195"/>
      <c r="Z192" s="195"/>
    </row>
    <row r="193" spans="1:26" ht="15.75" customHeight="1" x14ac:dyDescent="0.2">
      <c r="A193" s="195"/>
      <c r="B193" s="195"/>
      <c r="C193" s="195"/>
      <c r="D193" s="195"/>
      <c r="E193" s="195"/>
      <c r="F193" s="195"/>
      <c r="G193" s="195"/>
      <c r="H193" s="195"/>
      <c r="I193" s="195"/>
      <c r="J193" s="195"/>
      <c r="K193" s="195"/>
      <c r="L193" s="195"/>
      <c r="M193" s="195"/>
      <c r="N193" s="195"/>
      <c r="O193" s="195"/>
      <c r="P193" s="195"/>
      <c r="Q193" s="195"/>
      <c r="R193" s="195"/>
      <c r="S193" s="195"/>
      <c r="T193" s="195"/>
      <c r="U193" s="195"/>
      <c r="V193" s="195"/>
      <c r="W193" s="195"/>
      <c r="X193" s="195"/>
      <c r="Y193" s="195"/>
      <c r="Z193" s="195"/>
    </row>
    <row r="194" spans="1:26" ht="15.75" customHeight="1" x14ac:dyDescent="0.2">
      <c r="A194" s="195"/>
      <c r="B194" s="195"/>
      <c r="C194" s="195"/>
      <c r="D194" s="195"/>
      <c r="E194" s="195"/>
      <c r="F194" s="195"/>
      <c r="G194" s="195"/>
      <c r="H194" s="195"/>
      <c r="I194" s="195"/>
      <c r="J194" s="195"/>
      <c r="K194" s="195"/>
      <c r="L194" s="195"/>
      <c r="M194" s="195"/>
      <c r="N194" s="195"/>
      <c r="O194" s="195"/>
      <c r="P194" s="195"/>
      <c r="Q194" s="195"/>
      <c r="R194" s="195"/>
      <c r="S194" s="195"/>
      <c r="T194" s="195"/>
      <c r="U194" s="195"/>
      <c r="V194" s="195"/>
      <c r="W194" s="195"/>
      <c r="X194" s="195"/>
      <c r="Y194" s="195"/>
      <c r="Z194" s="195"/>
    </row>
    <row r="195" spans="1:26" ht="15.75" customHeight="1" x14ac:dyDescent="0.2">
      <c r="A195" s="195"/>
      <c r="B195" s="195"/>
      <c r="C195" s="195"/>
      <c r="D195" s="195"/>
      <c r="E195" s="195"/>
      <c r="F195" s="195"/>
      <c r="G195" s="195"/>
      <c r="H195" s="195"/>
      <c r="I195" s="195"/>
      <c r="J195" s="195"/>
      <c r="K195" s="195"/>
      <c r="L195" s="195"/>
      <c r="M195" s="195"/>
      <c r="N195" s="195"/>
      <c r="O195" s="195"/>
      <c r="P195" s="195"/>
      <c r="Q195" s="195"/>
      <c r="R195" s="195"/>
      <c r="S195" s="195"/>
      <c r="T195" s="195"/>
      <c r="U195" s="195"/>
      <c r="V195" s="195"/>
      <c r="W195" s="195"/>
      <c r="X195" s="195"/>
      <c r="Y195" s="195"/>
      <c r="Z195" s="195"/>
    </row>
    <row r="196" spans="1:26" ht="15.75" customHeight="1" x14ac:dyDescent="0.2">
      <c r="A196" s="195"/>
      <c r="B196" s="195"/>
      <c r="C196" s="195"/>
      <c r="D196" s="195"/>
      <c r="E196" s="195"/>
      <c r="F196" s="195"/>
      <c r="G196" s="195"/>
      <c r="H196" s="195"/>
      <c r="I196" s="195"/>
      <c r="J196" s="195"/>
      <c r="K196" s="195"/>
      <c r="L196" s="195"/>
      <c r="M196" s="195"/>
      <c r="N196" s="195"/>
      <c r="O196" s="195"/>
      <c r="P196" s="195"/>
      <c r="Q196" s="195"/>
      <c r="R196" s="195"/>
      <c r="S196" s="195"/>
      <c r="T196" s="195"/>
      <c r="U196" s="195"/>
      <c r="V196" s="195"/>
      <c r="W196" s="195"/>
      <c r="X196" s="195"/>
      <c r="Y196" s="195"/>
      <c r="Z196" s="195"/>
    </row>
    <row r="197" spans="1:26" ht="15.75" customHeight="1" x14ac:dyDescent="0.2">
      <c r="A197" s="195"/>
      <c r="B197" s="195"/>
      <c r="C197" s="195"/>
      <c r="D197" s="195"/>
      <c r="E197" s="195"/>
      <c r="F197" s="195"/>
      <c r="G197" s="195"/>
      <c r="H197" s="195"/>
      <c r="I197" s="195"/>
      <c r="J197" s="195"/>
      <c r="K197" s="195"/>
      <c r="L197" s="195"/>
      <c r="M197" s="195"/>
      <c r="N197" s="195"/>
      <c r="O197" s="195"/>
      <c r="P197" s="195"/>
      <c r="Q197" s="195"/>
      <c r="R197" s="195"/>
      <c r="S197" s="195"/>
      <c r="T197" s="195"/>
      <c r="U197" s="195"/>
      <c r="V197" s="195"/>
      <c r="W197" s="195"/>
      <c r="X197" s="195"/>
      <c r="Y197" s="195"/>
      <c r="Z197" s="195"/>
    </row>
    <row r="198" spans="1:26" ht="15.75" customHeight="1" x14ac:dyDescent="0.2">
      <c r="A198" s="195"/>
      <c r="B198" s="195"/>
      <c r="C198" s="195"/>
      <c r="D198" s="195"/>
      <c r="E198" s="195"/>
      <c r="F198" s="195"/>
      <c r="G198" s="195"/>
      <c r="H198" s="195"/>
      <c r="I198" s="195"/>
      <c r="J198" s="195"/>
      <c r="K198" s="195"/>
      <c r="L198" s="195"/>
      <c r="M198" s="195"/>
      <c r="N198" s="195"/>
      <c r="O198" s="195"/>
      <c r="P198" s="195"/>
      <c r="Q198" s="195"/>
      <c r="R198" s="195"/>
      <c r="S198" s="195"/>
      <c r="T198" s="195"/>
      <c r="U198" s="195"/>
      <c r="V198" s="195"/>
      <c r="W198" s="195"/>
      <c r="X198" s="195"/>
      <c r="Y198" s="195"/>
      <c r="Z198" s="195"/>
    </row>
    <row r="199" spans="1:26" ht="15.75" customHeight="1" x14ac:dyDescent="0.2">
      <c r="A199" s="195"/>
      <c r="B199" s="195"/>
      <c r="C199" s="195"/>
      <c r="D199" s="195"/>
      <c r="E199" s="195"/>
      <c r="F199" s="195"/>
      <c r="G199" s="195"/>
      <c r="H199" s="195"/>
      <c r="I199" s="195"/>
      <c r="J199" s="195"/>
      <c r="K199" s="195"/>
      <c r="L199" s="195"/>
      <c r="M199" s="195"/>
      <c r="N199" s="195"/>
      <c r="O199" s="195"/>
      <c r="P199" s="195"/>
      <c r="Q199" s="195"/>
      <c r="R199" s="195"/>
      <c r="S199" s="195"/>
      <c r="T199" s="195"/>
      <c r="U199" s="195"/>
      <c r="V199" s="195"/>
      <c r="W199" s="195"/>
      <c r="X199" s="195"/>
      <c r="Y199" s="195"/>
      <c r="Z199" s="195"/>
    </row>
    <row r="200" spans="1:26" ht="15.75" customHeight="1" x14ac:dyDescent="0.2">
      <c r="A200" s="195"/>
      <c r="B200" s="195"/>
      <c r="C200" s="195"/>
      <c r="D200" s="195"/>
      <c r="E200" s="195"/>
      <c r="F200" s="195"/>
      <c r="G200" s="195"/>
      <c r="H200" s="195"/>
      <c r="I200" s="195"/>
      <c r="J200" s="195"/>
      <c r="K200" s="195"/>
      <c r="L200" s="195"/>
      <c r="M200" s="195"/>
      <c r="N200" s="195"/>
      <c r="O200" s="195"/>
      <c r="P200" s="195"/>
      <c r="Q200" s="195"/>
      <c r="R200" s="195"/>
      <c r="S200" s="195"/>
      <c r="T200" s="195"/>
      <c r="U200" s="195"/>
      <c r="V200" s="195"/>
      <c r="W200" s="195"/>
      <c r="X200" s="195"/>
      <c r="Y200" s="195"/>
      <c r="Z200" s="195"/>
    </row>
    <row r="201" spans="1:26" ht="15.75" customHeight="1" x14ac:dyDescent="0.2">
      <c r="A201" s="195"/>
      <c r="B201" s="195"/>
      <c r="C201" s="195"/>
      <c r="D201" s="195"/>
      <c r="E201" s="195"/>
      <c r="F201" s="195"/>
      <c r="G201" s="195"/>
      <c r="H201" s="195"/>
      <c r="I201" s="195"/>
      <c r="J201" s="195"/>
      <c r="K201" s="195"/>
      <c r="L201" s="195"/>
      <c r="M201" s="195"/>
      <c r="N201" s="195"/>
      <c r="O201" s="195"/>
      <c r="P201" s="195"/>
      <c r="Q201" s="195"/>
      <c r="R201" s="195"/>
      <c r="S201" s="195"/>
      <c r="T201" s="195"/>
      <c r="U201" s="195"/>
      <c r="V201" s="195"/>
      <c r="W201" s="195"/>
      <c r="X201" s="195"/>
      <c r="Y201" s="195"/>
      <c r="Z201" s="195"/>
    </row>
    <row r="202" spans="1:26" ht="15.75" customHeight="1" x14ac:dyDescent="0.2">
      <c r="A202" s="195"/>
      <c r="B202" s="195"/>
      <c r="C202" s="195"/>
      <c r="D202" s="195"/>
      <c r="E202" s="195"/>
      <c r="F202" s="195"/>
      <c r="G202" s="195"/>
      <c r="H202" s="195"/>
      <c r="I202" s="195"/>
      <c r="J202" s="195"/>
      <c r="K202" s="195"/>
      <c r="L202" s="195"/>
      <c r="M202" s="195"/>
      <c r="N202" s="195"/>
      <c r="O202" s="195"/>
      <c r="P202" s="195"/>
      <c r="Q202" s="195"/>
      <c r="R202" s="195"/>
      <c r="S202" s="195"/>
      <c r="T202" s="195"/>
      <c r="U202" s="195"/>
      <c r="V202" s="195"/>
      <c r="W202" s="195"/>
      <c r="X202" s="195"/>
      <c r="Y202" s="195"/>
      <c r="Z202" s="195"/>
    </row>
    <row r="203" spans="1:26" ht="15.75" customHeight="1" x14ac:dyDescent="0.2">
      <c r="A203" s="195"/>
      <c r="B203" s="195"/>
      <c r="C203" s="195"/>
      <c r="D203" s="195"/>
      <c r="E203" s="195"/>
      <c r="F203" s="195"/>
      <c r="G203" s="195"/>
      <c r="H203" s="195"/>
      <c r="I203" s="195"/>
      <c r="J203" s="195"/>
      <c r="K203" s="195"/>
      <c r="L203" s="195"/>
      <c r="M203" s="195"/>
      <c r="N203" s="195"/>
      <c r="O203" s="195"/>
      <c r="P203" s="195"/>
      <c r="Q203" s="195"/>
      <c r="R203" s="195"/>
      <c r="S203" s="195"/>
      <c r="T203" s="195"/>
      <c r="U203" s="195"/>
      <c r="V203" s="195"/>
      <c r="W203" s="195"/>
      <c r="X203" s="195"/>
      <c r="Y203" s="195"/>
      <c r="Z203" s="195"/>
    </row>
    <row r="204" spans="1:26" ht="15.75" customHeight="1" x14ac:dyDescent="0.2">
      <c r="A204" s="195"/>
      <c r="B204" s="195"/>
      <c r="C204" s="195"/>
      <c r="D204" s="195"/>
      <c r="E204" s="195"/>
      <c r="F204" s="195"/>
      <c r="G204" s="195"/>
      <c r="H204" s="195"/>
      <c r="I204" s="195"/>
      <c r="J204" s="195"/>
      <c r="K204" s="195"/>
      <c r="L204" s="195"/>
      <c r="M204" s="195"/>
      <c r="N204" s="195"/>
      <c r="O204" s="195"/>
      <c r="P204" s="195"/>
      <c r="Q204" s="195"/>
      <c r="R204" s="195"/>
      <c r="S204" s="195"/>
      <c r="T204" s="195"/>
      <c r="U204" s="195"/>
      <c r="V204" s="195"/>
      <c r="W204" s="195"/>
      <c r="X204" s="195"/>
      <c r="Y204" s="195"/>
      <c r="Z204" s="195"/>
    </row>
    <row r="205" spans="1:26" ht="15.75" customHeight="1" x14ac:dyDescent="0.2">
      <c r="A205" s="195"/>
      <c r="B205" s="195"/>
      <c r="C205" s="195"/>
      <c r="D205" s="195"/>
      <c r="E205" s="195"/>
      <c r="F205" s="195"/>
      <c r="G205" s="195"/>
      <c r="H205" s="195"/>
      <c r="I205" s="195"/>
      <c r="J205" s="195"/>
      <c r="K205" s="195"/>
      <c r="L205" s="195"/>
      <c r="M205" s="195"/>
      <c r="N205" s="195"/>
      <c r="O205" s="195"/>
      <c r="P205" s="195"/>
      <c r="Q205" s="195"/>
      <c r="R205" s="195"/>
      <c r="S205" s="195"/>
      <c r="T205" s="195"/>
      <c r="U205" s="195"/>
      <c r="V205" s="195"/>
      <c r="W205" s="195"/>
      <c r="X205" s="195"/>
      <c r="Y205" s="195"/>
      <c r="Z205" s="195"/>
    </row>
    <row r="206" spans="1:26" ht="15.75" customHeight="1" x14ac:dyDescent="0.2">
      <c r="A206" s="195"/>
      <c r="B206" s="195"/>
      <c r="C206" s="195"/>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row>
    <row r="207" spans="1:26" ht="15.75" customHeight="1" x14ac:dyDescent="0.2">
      <c r="A207" s="195"/>
      <c r="B207" s="195"/>
      <c r="C207" s="195"/>
      <c r="D207" s="195"/>
      <c r="E207" s="195"/>
      <c r="F207" s="195"/>
      <c r="G207" s="195"/>
      <c r="H207" s="195"/>
      <c r="I207" s="195"/>
      <c r="J207" s="195"/>
      <c r="K207" s="195"/>
      <c r="L207" s="195"/>
      <c r="M207" s="195"/>
      <c r="N207" s="195"/>
      <c r="O207" s="195"/>
      <c r="P207" s="195"/>
      <c r="Q207" s="195"/>
      <c r="R207" s="195"/>
      <c r="S207" s="195"/>
      <c r="T207" s="195"/>
      <c r="U207" s="195"/>
      <c r="V207" s="195"/>
      <c r="W207" s="195"/>
      <c r="X207" s="195"/>
      <c r="Y207" s="195"/>
      <c r="Z207" s="195"/>
    </row>
    <row r="208" spans="1:26" ht="15.75" customHeight="1" x14ac:dyDescent="0.2">
      <c r="A208" s="195"/>
      <c r="B208" s="195"/>
      <c r="C208" s="195"/>
      <c r="D208" s="195"/>
      <c r="E208" s="195"/>
      <c r="F208" s="195"/>
      <c r="G208" s="195"/>
      <c r="H208" s="195"/>
      <c r="I208" s="195"/>
      <c r="J208" s="195"/>
      <c r="K208" s="195"/>
      <c r="L208" s="195"/>
      <c r="M208" s="195"/>
      <c r="N208" s="195"/>
      <c r="O208" s="195"/>
      <c r="P208" s="195"/>
      <c r="Q208" s="195"/>
      <c r="R208" s="195"/>
      <c r="S208" s="195"/>
      <c r="T208" s="195"/>
      <c r="U208" s="195"/>
      <c r="V208" s="195"/>
      <c r="W208" s="195"/>
      <c r="X208" s="195"/>
      <c r="Y208" s="195"/>
      <c r="Z208" s="195"/>
    </row>
    <row r="209" spans="1:26" ht="15.75" customHeight="1" x14ac:dyDescent="0.2">
      <c r="A209" s="195"/>
      <c r="B209" s="195"/>
      <c r="C209" s="195"/>
      <c r="D209" s="195"/>
      <c r="E209" s="195"/>
      <c r="F209" s="195"/>
      <c r="G209" s="195"/>
      <c r="H209" s="195"/>
      <c r="I209" s="195"/>
      <c r="J209" s="195"/>
      <c r="K209" s="195"/>
      <c r="L209" s="195"/>
      <c r="M209" s="195"/>
      <c r="N209" s="195"/>
      <c r="O209" s="195"/>
      <c r="P209" s="195"/>
      <c r="Q209" s="195"/>
      <c r="R209" s="195"/>
      <c r="S209" s="195"/>
      <c r="T209" s="195"/>
      <c r="U209" s="195"/>
      <c r="V209" s="195"/>
      <c r="W209" s="195"/>
      <c r="X209" s="195"/>
      <c r="Y209" s="195"/>
      <c r="Z209" s="195"/>
    </row>
    <row r="210" spans="1:26" ht="15.75" customHeight="1" x14ac:dyDescent="0.2">
      <c r="A210" s="195"/>
      <c r="B210" s="195"/>
      <c r="C210" s="195"/>
      <c r="D210" s="195"/>
      <c r="E210" s="195"/>
      <c r="F210" s="195"/>
      <c r="G210" s="195"/>
      <c r="H210" s="195"/>
      <c r="I210" s="195"/>
      <c r="J210" s="195"/>
      <c r="K210" s="195"/>
      <c r="L210" s="195"/>
      <c r="M210" s="195"/>
      <c r="N210" s="195"/>
      <c r="O210" s="195"/>
      <c r="P210" s="195"/>
      <c r="Q210" s="195"/>
      <c r="R210" s="195"/>
      <c r="S210" s="195"/>
      <c r="T210" s="195"/>
      <c r="U210" s="195"/>
      <c r="V210" s="195"/>
      <c r="W210" s="195"/>
      <c r="X210" s="195"/>
      <c r="Y210" s="195"/>
      <c r="Z210" s="195"/>
    </row>
    <row r="211" spans="1:26" ht="15.75" customHeight="1" x14ac:dyDescent="0.2">
      <c r="A211" s="195"/>
      <c r="B211" s="195"/>
      <c r="C211" s="195"/>
      <c r="D211" s="195"/>
      <c r="E211" s="195"/>
      <c r="F211" s="195"/>
      <c r="G211" s="195"/>
      <c r="H211" s="195"/>
      <c r="I211" s="195"/>
      <c r="J211" s="195"/>
      <c r="K211" s="195"/>
      <c r="L211" s="195"/>
      <c r="M211" s="195"/>
      <c r="N211" s="195"/>
      <c r="O211" s="195"/>
      <c r="P211" s="195"/>
      <c r="Q211" s="195"/>
      <c r="R211" s="195"/>
      <c r="S211" s="195"/>
      <c r="T211" s="195"/>
      <c r="U211" s="195"/>
      <c r="V211" s="195"/>
      <c r="W211" s="195"/>
      <c r="X211" s="195"/>
      <c r="Y211" s="195"/>
      <c r="Z211" s="195"/>
    </row>
    <row r="212" spans="1:26" ht="15.75" customHeight="1" x14ac:dyDescent="0.2">
      <c r="A212" s="195"/>
      <c r="B212" s="195"/>
      <c r="C212" s="195"/>
      <c r="D212" s="195"/>
      <c r="E212" s="195"/>
      <c r="F212" s="195"/>
      <c r="G212" s="195"/>
      <c r="H212" s="195"/>
      <c r="I212" s="195"/>
      <c r="J212" s="195"/>
      <c r="K212" s="195"/>
      <c r="L212" s="195"/>
      <c r="M212" s="195"/>
      <c r="N212" s="195"/>
      <c r="O212" s="195"/>
      <c r="P212" s="195"/>
      <c r="Q212" s="195"/>
      <c r="R212" s="195"/>
      <c r="S212" s="195"/>
      <c r="T212" s="195"/>
      <c r="U212" s="195"/>
      <c r="V212" s="195"/>
      <c r="W212" s="195"/>
      <c r="X212" s="195"/>
      <c r="Y212" s="195"/>
      <c r="Z212" s="195"/>
    </row>
    <row r="213" spans="1:26" ht="15.75" customHeight="1" x14ac:dyDescent="0.2">
      <c r="A213" s="195"/>
      <c r="B213" s="195"/>
      <c r="C213" s="195"/>
      <c r="D213" s="195"/>
      <c r="E213" s="195"/>
      <c r="F213" s="195"/>
      <c r="G213" s="195"/>
      <c r="H213" s="195"/>
      <c r="I213" s="195"/>
      <c r="J213" s="195"/>
      <c r="K213" s="195"/>
      <c r="L213" s="195"/>
      <c r="M213" s="195"/>
      <c r="N213" s="195"/>
      <c r="O213" s="195"/>
      <c r="P213" s="195"/>
      <c r="Q213" s="195"/>
      <c r="R213" s="195"/>
      <c r="S213" s="195"/>
      <c r="T213" s="195"/>
      <c r="U213" s="195"/>
      <c r="V213" s="195"/>
      <c r="W213" s="195"/>
      <c r="X213" s="195"/>
      <c r="Y213" s="195"/>
      <c r="Z213" s="195"/>
    </row>
    <row r="214" spans="1:26" ht="15.75" customHeight="1" x14ac:dyDescent="0.2">
      <c r="A214" s="195"/>
      <c r="B214" s="195"/>
      <c r="C214" s="195"/>
      <c r="D214" s="195"/>
      <c r="E214" s="195"/>
      <c r="F214" s="195"/>
      <c r="G214" s="195"/>
      <c r="H214" s="195"/>
      <c r="I214" s="195"/>
      <c r="J214" s="195"/>
      <c r="K214" s="195"/>
      <c r="L214" s="195"/>
      <c r="M214" s="195"/>
      <c r="N214" s="195"/>
      <c r="O214" s="195"/>
      <c r="P214" s="195"/>
      <c r="Q214" s="195"/>
      <c r="R214" s="195"/>
      <c r="S214" s="195"/>
      <c r="T214" s="195"/>
      <c r="U214" s="195"/>
      <c r="V214" s="195"/>
      <c r="W214" s="195"/>
      <c r="X214" s="195"/>
      <c r="Y214" s="195"/>
      <c r="Z214" s="195"/>
    </row>
    <row r="215" spans="1:26" ht="15.75" customHeight="1" x14ac:dyDescent="0.2">
      <c r="A215" s="195"/>
      <c r="B215" s="195"/>
      <c r="C215" s="195"/>
      <c r="D215" s="195"/>
      <c r="E215" s="195"/>
      <c r="F215" s="195"/>
      <c r="G215" s="195"/>
      <c r="H215" s="195"/>
      <c r="I215" s="195"/>
      <c r="J215" s="195"/>
      <c r="K215" s="195"/>
      <c r="L215" s="195"/>
      <c r="M215" s="195"/>
      <c r="N215" s="195"/>
      <c r="O215" s="195"/>
      <c r="P215" s="195"/>
      <c r="Q215" s="195"/>
      <c r="R215" s="195"/>
      <c r="S215" s="195"/>
      <c r="T215" s="195"/>
      <c r="U215" s="195"/>
      <c r="V215" s="195"/>
      <c r="W215" s="195"/>
      <c r="X215" s="195"/>
      <c r="Y215" s="195"/>
      <c r="Z215" s="195"/>
    </row>
    <row r="216" spans="1:26" ht="15.75" customHeight="1" x14ac:dyDescent="0.2">
      <c r="A216" s="195"/>
      <c r="B216" s="195"/>
      <c r="C216" s="195"/>
      <c r="D216" s="195"/>
      <c r="E216" s="195"/>
      <c r="F216" s="195"/>
      <c r="G216" s="195"/>
      <c r="H216" s="195"/>
      <c r="I216" s="195"/>
      <c r="J216" s="195"/>
      <c r="K216" s="195"/>
      <c r="L216" s="195"/>
      <c r="M216" s="195"/>
      <c r="N216" s="195"/>
      <c r="O216" s="195"/>
      <c r="P216" s="195"/>
      <c r="Q216" s="195"/>
      <c r="R216" s="195"/>
      <c r="S216" s="195"/>
      <c r="T216" s="195"/>
      <c r="U216" s="195"/>
      <c r="V216" s="195"/>
      <c r="W216" s="195"/>
      <c r="X216" s="195"/>
      <c r="Y216" s="195"/>
      <c r="Z216" s="195"/>
    </row>
    <row r="217" spans="1:26" ht="15.75" customHeight="1" x14ac:dyDescent="0.2">
      <c r="A217" s="195"/>
      <c r="B217" s="195"/>
      <c r="C217" s="195"/>
      <c r="D217" s="195"/>
      <c r="E217" s="195"/>
      <c r="F217" s="195"/>
      <c r="G217" s="195"/>
      <c r="H217" s="195"/>
      <c r="I217" s="195"/>
      <c r="J217" s="195"/>
      <c r="K217" s="195"/>
      <c r="L217" s="195"/>
      <c r="M217" s="195"/>
      <c r="N217" s="195"/>
      <c r="O217" s="195"/>
      <c r="P217" s="195"/>
      <c r="Q217" s="195"/>
      <c r="R217" s="195"/>
      <c r="S217" s="195"/>
      <c r="T217" s="195"/>
      <c r="U217" s="195"/>
      <c r="V217" s="195"/>
      <c r="W217" s="195"/>
      <c r="X217" s="195"/>
      <c r="Y217" s="195"/>
      <c r="Z217" s="195"/>
    </row>
    <row r="218" spans="1:26" ht="15.75" customHeight="1" x14ac:dyDescent="0.2">
      <c r="A218" s="195"/>
      <c r="B218" s="195"/>
      <c r="C218" s="195"/>
      <c r="D218" s="195"/>
      <c r="E218" s="195"/>
      <c r="F218" s="195"/>
      <c r="G218" s="195"/>
      <c r="H218" s="195"/>
      <c r="I218" s="195"/>
      <c r="J218" s="195"/>
      <c r="K218" s="195"/>
      <c r="L218" s="195"/>
      <c r="M218" s="195"/>
      <c r="N218" s="195"/>
      <c r="O218" s="195"/>
      <c r="P218" s="195"/>
      <c r="Q218" s="195"/>
      <c r="R218" s="195"/>
      <c r="S218" s="195"/>
      <c r="T218" s="195"/>
      <c r="U218" s="195"/>
      <c r="V218" s="195"/>
      <c r="W218" s="195"/>
      <c r="X218" s="195"/>
      <c r="Y218" s="195"/>
      <c r="Z218" s="195"/>
    </row>
    <row r="219" spans="1:26" ht="15.75" customHeight="1" x14ac:dyDescent="0.2">
      <c r="A219" s="195"/>
      <c r="B219" s="195"/>
      <c r="C219" s="195"/>
      <c r="D219" s="195"/>
      <c r="E219" s="195"/>
      <c r="F219" s="195"/>
      <c r="G219" s="195"/>
      <c r="H219" s="195"/>
      <c r="I219" s="195"/>
      <c r="J219" s="195"/>
      <c r="K219" s="195"/>
      <c r="L219" s="195"/>
      <c r="M219" s="195"/>
      <c r="N219" s="195"/>
      <c r="O219" s="195"/>
      <c r="P219" s="195"/>
      <c r="Q219" s="195"/>
      <c r="R219" s="195"/>
      <c r="S219" s="195"/>
      <c r="T219" s="195"/>
      <c r="U219" s="195"/>
      <c r="V219" s="195"/>
      <c r="W219" s="195"/>
      <c r="X219" s="195"/>
      <c r="Y219" s="195"/>
      <c r="Z219" s="195"/>
    </row>
    <row r="220" spans="1:26" ht="15.75" customHeight="1" x14ac:dyDescent="0.2">
      <c r="A220" s="195"/>
      <c r="B220" s="195"/>
      <c r="C220" s="195"/>
      <c r="D220" s="195"/>
      <c r="E220" s="195"/>
      <c r="F220" s="195"/>
      <c r="G220" s="195"/>
      <c r="H220" s="195"/>
      <c r="I220" s="195"/>
      <c r="J220" s="195"/>
      <c r="K220" s="195"/>
      <c r="L220" s="195"/>
      <c r="M220" s="195"/>
      <c r="N220" s="195"/>
      <c r="O220" s="195"/>
      <c r="P220" s="195"/>
      <c r="Q220" s="195"/>
      <c r="R220" s="195"/>
      <c r="S220" s="195"/>
      <c r="T220" s="195"/>
      <c r="U220" s="195"/>
      <c r="V220" s="195"/>
      <c r="W220" s="195"/>
      <c r="X220" s="195"/>
      <c r="Y220" s="195"/>
      <c r="Z220" s="195"/>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password="D4A9" sheet="1" objects="1" scenarios="1"/>
  <hyperlinks>
    <hyperlink ref="A1" location="INICIO!A1" display="Volver al indice"/>
  </hyperlinks>
  <pageMargins left="0.75" right="0.75" top="1" bottom="1"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99"/>
  <sheetViews>
    <sheetView zoomScale="131" zoomScaleNormal="131" workbookViewId="0"/>
  </sheetViews>
  <sheetFormatPr baseColWidth="10" defaultColWidth="8.7109375" defaultRowHeight="16" x14ac:dyDescent="0.2"/>
  <cols>
    <col min="1" max="1" width="39" style="38" customWidth="1"/>
    <col min="2" max="2" width="36.140625" style="38" customWidth="1"/>
    <col min="3" max="3" width="10.5703125" style="38" customWidth="1"/>
    <col min="4" max="4" width="36.140625" style="38" customWidth="1"/>
    <col min="5" max="5" width="10.5703125" style="38" customWidth="1"/>
    <col min="6" max="6" width="32.140625" style="38" customWidth="1"/>
    <col min="7" max="7" width="10.5703125" style="38" customWidth="1"/>
    <col min="8" max="8" width="32.140625" style="38" customWidth="1"/>
    <col min="9" max="9" width="10.5703125" style="38" customWidth="1"/>
    <col min="10" max="10" width="32.140625" style="38" customWidth="1"/>
    <col min="11" max="11" width="8.7109375" style="38"/>
    <col min="12" max="12" width="32.140625" style="38" customWidth="1"/>
    <col min="13" max="13" width="10.5703125" style="38" customWidth="1"/>
    <col min="14" max="14" width="40.5703125" style="38" customWidth="1"/>
    <col min="15" max="15" width="11.85546875" style="38" customWidth="1"/>
    <col min="16" max="26" width="10.5703125" customWidth="1"/>
  </cols>
  <sheetData>
    <row r="1" spans="1:15" ht="15.75" customHeight="1" x14ac:dyDescent="0.2">
      <c r="A1" s="39" t="s">
        <v>54</v>
      </c>
      <c r="C1" s="40" t="s">
        <v>55</v>
      </c>
      <c r="F1" s="41" t="s">
        <v>56</v>
      </c>
    </row>
    <row r="2" spans="1:15" ht="15.75" customHeight="1" x14ac:dyDescent="0.2"/>
    <row r="3" spans="1:15" ht="15.75" customHeight="1" x14ac:dyDescent="0.2">
      <c r="A3" s="42" t="s">
        <v>57</v>
      </c>
      <c r="B3" s="42"/>
    </row>
    <row r="4" spans="1:15" ht="15.75" customHeight="1" x14ac:dyDescent="0.2">
      <c r="A4" s="42" t="s">
        <v>58</v>
      </c>
      <c r="B4" s="42"/>
    </row>
    <row r="5" spans="1:15" ht="15.75" customHeight="1" x14ac:dyDescent="0.2">
      <c r="A5" s="42" t="s">
        <v>59</v>
      </c>
    </row>
    <row r="6" spans="1:15" ht="15.75" customHeight="1" x14ac:dyDescent="0.2">
      <c r="A6" s="42" t="s">
        <v>60</v>
      </c>
    </row>
    <row r="7" spans="1:15" ht="15.75" customHeight="1" x14ac:dyDescent="0.2">
      <c r="A7" s="42" t="s">
        <v>61</v>
      </c>
    </row>
    <row r="8" spans="1:15" ht="15.75" customHeight="1" x14ac:dyDescent="0.2">
      <c r="A8" s="42" t="s">
        <v>62</v>
      </c>
    </row>
    <row r="9" spans="1:15" ht="15.75" customHeight="1" x14ac:dyDescent="0.2">
      <c r="A9" s="42" t="s">
        <v>63</v>
      </c>
    </row>
    <row r="10" spans="1:15" ht="15.75" customHeight="1" x14ac:dyDescent="0.2"/>
    <row r="11" spans="1:15" ht="15.75" customHeight="1" x14ac:dyDescent="0.2"/>
    <row r="12" spans="1:15" ht="15.75" customHeight="1" x14ac:dyDescent="0.2"/>
    <row r="13" spans="1:15" ht="15" customHeight="1" x14ac:dyDescent="0.2">
      <c r="B13" s="760" t="s">
        <v>64</v>
      </c>
      <c r="C13" s="760"/>
      <c r="D13" s="759" t="s">
        <v>65</v>
      </c>
      <c r="E13" s="759"/>
      <c r="F13" s="760" t="s">
        <v>66</v>
      </c>
      <c r="G13" s="760"/>
      <c r="H13" s="759" t="s">
        <v>67</v>
      </c>
      <c r="I13" s="759"/>
      <c r="J13" s="760" t="s">
        <v>68</v>
      </c>
      <c r="K13" s="760"/>
      <c r="L13" s="759" t="s">
        <v>69</v>
      </c>
      <c r="M13" s="759"/>
      <c r="N13" s="760" t="s">
        <v>70</v>
      </c>
      <c r="O13" s="760"/>
    </row>
    <row r="14" spans="1:15" ht="15.75" customHeight="1" x14ac:dyDescent="0.2">
      <c r="B14" s="43" t="s">
        <v>71</v>
      </c>
      <c r="C14" s="44">
        <v>0</v>
      </c>
      <c r="D14" s="45" t="s">
        <v>71</v>
      </c>
      <c r="E14" s="46">
        <v>0</v>
      </c>
      <c r="F14" s="43" t="s">
        <v>71</v>
      </c>
      <c r="G14" s="44">
        <v>0</v>
      </c>
      <c r="H14" s="45" t="s">
        <v>71</v>
      </c>
      <c r="I14" s="46">
        <v>0</v>
      </c>
      <c r="J14" s="43" t="s">
        <v>71</v>
      </c>
      <c r="K14" s="44">
        <v>0</v>
      </c>
      <c r="L14" s="45" t="s">
        <v>71</v>
      </c>
      <c r="M14" s="46">
        <v>0</v>
      </c>
      <c r="N14" s="43" t="s">
        <v>71</v>
      </c>
      <c r="O14" s="44">
        <v>1</v>
      </c>
    </row>
    <row r="15" spans="1:15" ht="15.75" customHeight="1" x14ac:dyDescent="0.2">
      <c r="B15" s="47" t="s">
        <v>72</v>
      </c>
      <c r="C15" s="48">
        <v>3</v>
      </c>
      <c r="D15" s="47" t="s">
        <v>72</v>
      </c>
      <c r="E15" s="48">
        <v>0</v>
      </c>
      <c r="F15" s="49" t="s">
        <v>72</v>
      </c>
      <c r="G15" s="50">
        <v>0</v>
      </c>
      <c r="H15" s="51" t="s">
        <v>72</v>
      </c>
      <c r="I15" s="52">
        <v>0</v>
      </c>
      <c r="J15" s="49" t="s">
        <v>72</v>
      </c>
      <c r="K15" s="50">
        <v>0</v>
      </c>
      <c r="L15" s="51" t="s">
        <v>72</v>
      </c>
      <c r="M15" s="52">
        <v>0</v>
      </c>
      <c r="N15" s="49" t="s">
        <v>72</v>
      </c>
      <c r="O15" s="50">
        <v>1</v>
      </c>
    </row>
    <row r="16" spans="1:15" ht="15.75" customHeight="1" x14ac:dyDescent="0.2">
      <c r="B16" s="53" t="s">
        <v>73</v>
      </c>
      <c r="C16" s="54">
        <v>3</v>
      </c>
      <c r="D16" s="53" t="s">
        <v>73</v>
      </c>
      <c r="E16" s="54">
        <v>0</v>
      </c>
      <c r="F16" s="55" t="s">
        <v>73</v>
      </c>
      <c r="G16" s="56">
        <v>0</v>
      </c>
      <c r="H16" s="57" t="s">
        <v>73</v>
      </c>
      <c r="I16" s="58">
        <v>0</v>
      </c>
      <c r="J16" s="55" t="s">
        <v>73</v>
      </c>
      <c r="K16" s="56">
        <v>0</v>
      </c>
      <c r="L16" s="57" t="s">
        <v>73</v>
      </c>
      <c r="M16" s="58">
        <v>0</v>
      </c>
      <c r="N16" s="55" t="s">
        <v>73</v>
      </c>
      <c r="O16" s="56">
        <v>1</v>
      </c>
    </row>
    <row r="17" spans="1:15" ht="15.75" customHeight="1" x14ac:dyDescent="0.2">
      <c r="B17" s="59" t="s">
        <v>74</v>
      </c>
      <c r="C17" s="60">
        <f>SUM(C16*100/C15)</f>
        <v>100</v>
      </c>
      <c r="D17" s="61" t="s">
        <v>74</v>
      </c>
      <c r="E17" s="62" t="s">
        <v>75</v>
      </c>
      <c r="F17" s="59" t="s">
        <v>74</v>
      </c>
      <c r="G17" s="60" t="s">
        <v>75</v>
      </c>
      <c r="H17" s="61" t="s">
        <v>74</v>
      </c>
      <c r="I17" s="62" t="s">
        <v>75</v>
      </c>
      <c r="J17" s="59" t="s">
        <v>74</v>
      </c>
      <c r="K17" s="60" t="s">
        <v>75</v>
      </c>
      <c r="L17" s="61" t="s">
        <v>74</v>
      </c>
      <c r="M17" s="62" t="s">
        <v>75</v>
      </c>
      <c r="N17" s="59" t="s">
        <v>74</v>
      </c>
      <c r="O17" s="60">
        <v>100</v>
      </c>
    </row>
    <row r="18" spans="1:15" ht="15.75" customHeight="1" x14ac:dyDescent="0.2">
      <c r="B18" s="63" t="s">
        <v>76</v>
      </c>
      <c r="C18" s="48">
        <v>3</v>
      </c>
      <c r="D18" s="63" t="s">
        <v>76</v>
      </c>
      <c r="E18" s="48">
        <v>0</v>
      </c>
      <c r="F18" s="64" t="s">
        <v>76</v>
      </c>
      <c r="G18" s="50">
        <v>0</v>
      </c>
      <c r="H18" s="65" t="s">
        <v>76</v>
      </c>
      <c r="I18" s="52">
        <v>0</v>
      </c>
      <c r="J18" s="66" t="s">
        <v>76</v>
      </c>
      <c r="K18" s="50">
        <v>0</v>
      </c>
      <c r="L18" s="65" t="s">
        <v>76</v>
      </c>
      <c r="M18" s="52">
        <v>0</v>
      </c>
      <c r="N18" s="66" t="s">
        <v>76</v>
      </c>
      <c r="O18" s="50">
        <v>1</v>
      </c>
    </row>
    <row r="19" spans="1:15" ht="15.75" customHeight="1" x14ac:dyDescent="0.2">
      <c r="B19" s="67" t="s">
        <v>77</v>
      </c>
      <c r="C19" s="54">
        <v>3</v>
      </c>
      <c r="D19" s="67" t="s">
        <v>77</v>
      </c>
      <c r="E19" s="54">
        <v>0</v>
      </c>
      <c r="F19" s="68" t="s">
        <v>77</v>
      </c>
      <c r="G19" s="56">
        <v>0</v>
      </c>
      <c r="H19" s="69" t="s">
        <v>77</v>
      </c>
      <c r="I19" s="58">
        <v>0</v>
      </c>
      <c r="J19" s="68" t="s">
        <v>77</v>
      </c>
      <c r="K19" s="56">
        <v>0</v>
      </c>
      <c r="L19" s="69" t="s">
        <v>77</v>
      </c>
      <c r="M19" s="58">
        <v>0</v>
      </c>
      <c r="N19" s="68" t="s">
        <v>77</v>
      </c>
      <c r="O19" s="56">
        <v>1</v>
      </c>
    </row>
    <row r="20" spans="1:15" ht="15.75" customHeight="1" x14ac:dyDescent="0.2">
      <c r="B20" s="59" t="s">
        <v>78</v>
      </c>
      <c r="C20" s="60">
        <f>SUM(C19*100/C18)</f>
        <v>100</v>
      </c>
      <c r="D20" s="61" t="s">
        <v>78</v>
      </c>
      <c r="E20" s="62" t="s">
        <v>75</v>
      </c>
      <c r="F20" s="59" t="s">
        <v>78</v>
      </c>
      <c r="G20" s="60" t="s">
        <v>75</v>
      </c>
      <c r="H20" s="61" t="s">
        <v>78</v>
      </c>
      <c r="I20" s="62" t="s">
        <v>75</v>
      </c>
      <c r="J20" s="59" t="s">
        <v>78</v>
      </c>
      <c r="K20" s="60" t="s">
        <v>75</v>
      </c>
      <c r="L20" s="61" t="s">
        <v>78</v>
      </c>
      <c r="M20" s="62" t="s">
        <v>75</v>
      </c>
      <c r="N20" s="59" t="s">
        <v>78</v>
      </c>
      <c r="O20" s="60">
        <v>100</v>
      </c>
    </row>
    <row r="21" spans="1:15" ht="15.75" customHeight="1" x14ac:dyDescent="0.2">
      <c r="A21" s="70"/>
      <c r="B21" s="71" t="s">
        <v>79</v>
      </c>
      <c r="C21" s="72" t="s">
        <v>80</v>
      </c>
      <c r="D21" s="71" t="s">
        <v>79</v>
      </c>
      <c r="E21" s="72" t="s">
        <v>80</v>
      </c>
      <c r="F21" s="73" t="s">
        <v>79</v>
      </c>
      <c r="G21" s="74" t="s">
        <v>80</v>
      </c>
      <c r="H21" s="75" t="s">
        <v>79</v>
      </c>
      <c r="I21" s="76" t="s">
        <v>80</v>
      </c>
      <c r="J21" s="73" t="s">
        <v>79</v>
      </c>
      <c r="K21" s="74" t="s">
        <v>80</v>
      </c>
      <c r="L21" s="75" t="s">
        <v>79</v>
      </c>
      <c r="M21" s="76" t="s">
        <v>80</v>
      </c>
      <c r="N21" s="73" t="s">
        <v>79</v>
      </c>
      <c r="O21" s="74" t="s">
        <v>80</v>
      </c>
    </row>
    <row r="22" spans="1:15" ht="15.75" customHeight="1" x14ac:dyDescent="0.2">
      <c r="A22" s="77" t="s">
        <v>81</v>
      </c>
      <c r="B22" s="78"/>
      <c r="C22" s="79"/>
      <c r="D22" s="78"/>
      <c r="E22" s="79"/>
      <c r="F22" s="80"/>
      <c r="G22" s="81"/>
      <c r="H22" s="82"/>
      <c r="I22" s="83"/>
      <c r="J22" s="80"/>
      <c r="K22" s="81"/>
      <c r="L22" s="82"/>
      <c r="M22" s="83"/>
      <c r="N22" s="80"/>
      <c r="O22" s="81"/>
    </row>
    <row r="23" spans="1:15" ht="15.75" customHeight="1" x14ac:dyDescent="0.2">
      <c r="A23" s="77" t="s">
        <v>82</v>
      </c>
      <c r="B23" s="78"/>
      <c r="C23" s="79"/>
      <c r="D23" s="78"/>
      <c r="E23" s="79"/>
      <c r="F23" s="80"/>
      <c r="G23" s="81"/>
      <c r="H23" s="82"/>
      <c r="I23" s="83"/>
      <c r="J23" s="80">
        <v>1</v>
      </c>
      <c r="K23" s="81">
        <v>1</v>
      </c>
      <c r="L23" s="82"/>
      <c r="M23" s="83"/>
      <c r="N23" s="80"/>
      <c r="O23" s="81"/>
    </row>
    <row r="24" spans="1:15" ht="15.75" customHeight="1" x14ac:dyDescent="0.2">
      <c r="A24" s="77" t="s">
        <v>83</v>
      </c>
      <c r="B24" s="78">
        <v>1</v>
      </c>
      <c r="C24" s="79">
        <v>1</v>
      </c>
      <c r="D24" s="78"/>
      <c r="E24" s="79"/>
      <c r="F24" s="80"/>
      <c r="G24" s="81"/>
      <c r="H24" s="82"/>
      <c r="I24" s="83"/>
      <c r="J24" s="80">
        <v>1</v>
      </c>
      <c r="K24" s="81"/>
      <c r="L24" s="82">
        <v>1</v>
      </c>
      <c r="M24" s="83">
        <v>1</v>
      </c>
      <c r="N24" s="80"/>
      <c r="O24" s="81"/>
    </row>
    <row r="25" spans="1:15" ht="15.75" customHeight="1" x14ac:dyDescent="0.2">
      <c r="A25" s="77" t="s">
        <v>84</v>
      </c>
      <c r="B25" s="78"/>
      <c r="C25" s="79"/>
      <c r="D25" s="78"/>
      <c r="E25" s="79"/>
      <c r="F25" s="80"/>
      <c r="G25" s="81"/>
      <c r="H25" s="82"/>
      <c r="I25" s="83"/>
      <c r="J25" s="80"/>
      <c r="K25" s="81"/>
      <c r="L25" s="82"/>
      <c r="M25" s="83"/>
      <c r="N25" s="80"/>
      <c r="O25" s="81"/>
    </row>
    <row r="26" spans="1:15" ht="15.75" customHeight="1" x14ac:dyDescent="0.2">
      <c r="A26" s="77" t="s">
        <v>85</v>
      </c>
      <c r="B26" s="78"/>
      <c r="C26" s="79"/>
      <c r="D26" s="78"/>
      <c r="E26" s="79"/>
      <c r="F26" s="80"/>
      <c r="G26" s="81"/>
      <c r="H26" s="82"/>
      <c r="I26" s="83"/>
      <c r="J26" s="80"/>
      <c r="K26" s="81"/>
      <c r="L26" s="82">
        <v>1</v>
      </c>
      <c r="M26" s="83">
        <v>1</v>
      </c>
      <c r="N26" s="80"/>
      <c r="O26" s="81"/>
    </row>
    <row r="27" spans="1:15" ht="15.75" customHeight="1" x14ac:dyDescent="0.2">
      <c r="A27" s="77" t="s">
        <v>86</v>
      </c>
      <c r="B27" s="78"/>
      <c r="C27" s="79"/>
      <c r="D27" s="78"/>
      <c r="E27" s="79"/>
      <c r="F27" s="80"/>
      <c r="G27" s="81"/>
      <c r="H27" s="82"/>
      <c r="I27" s="83"/>
      <c r="J27" s="80" t="s">
        <v>87</v>
      </c>
      <c r="K27" s="81">
        <v>1</v>
      </c>
      <c r="L27" s="82" t="s">
        <v>87</v>
      </c>
      <c r="M27" s="83">
        <v>1</v>
      </c>
      <c r="N27" s="80"/>
      <c r="O27" s="81"/>
    </row>
    <row r="28" spans="1:15" ht="15.75" customHeight="1" x14ac:dyDescent="0.2">
      <c r="A28" s="77" t="s">
        <v>88</v>
      </c>
      <c r="B28" s="78"/>
      <c r="C28" s="79"/>
      <c r="D28" s="78"/>
      <c r="E28" s="79"/>
      <c r="F28" s="80"/>
      <c r="G28" s="81"/>
      <c r="H28" s="82"/>
      <c r="I28" s="83"/>
      <c r="J28" s="80"/>
      <c r="K28" s="81"/>
      <c r="L28" s="82">
        <v>1</v>
      </c>
      <c r="M28" s="83">
        <v>0</v>
      </c>
      <c r="N28" s="80"/>
      <c r="O28" s="81"/>
    </row>
    <row r="29" spans="1:15" ht="15.75" customHeight="1" x14ac:dyDescent="0.2">
      <c r="A29" s="77" t="s">
        <v>89</v>
      </c>
      <c r="B29" s="78"/>
      <c r="C29" s="79"/>
      <c r="D29" s="78"/>
      <c r="E29" s="79"/>
      <c r="F29" s="80"/>
      <c r="G29" s="81"/>
      <c r="H29" s="82"/>
      <c r="I29" s="83"/>
      <c r="J29" s="80" t="s">
        <v>90</v>
      </c>
      <c r="K29" s="81"/>
      <c r="L29" s="82">
        <v>1</v>
      </c>
      <c r="M29" s="83">
        <v>1</v>
      </c>
      <c r="N29" s="80"/>
      <c r="O29" s="81"/>
    </row>
    <row r="30" spans="1:15" ht="15.75" customHeight="1" x14ac:dyDescent="0.2">
      <c r="A30" s="77" t="s">
        <v>91</v>
      </c>
      <c r="B30" s="78"/>
      <c r="C30" s="79"/>
      <c r="D30" s="78"/>
      <c r="E30" s="79"/>
      <c r="F30" s="80"/>
      <c r="G30" s="81"/>
      <c r="H30" s="82"/>
      <c r="I30" s="83"/>
      <c r="J30" s="80"/>
      <c r="K30" s="81"/>
      <c r="L30" s="82"/>
      <c r="M30" s="83"/>
      <c r="N30" s="80"/>
      <c r="O30" s="81"/>
    </row>
    <row r="31" spans="1:15" ht="15.75" customHeight="1" x14ac:dyDescent="0.2">
      <c r="A31" s="77" t="s">
        <v>92</v>
      </c>
      <c r="B31" s="78"/>
      <c r="C31" s="79"/>
      <c r="D31" s="78"/>
      <c r="E31" s="79"/>
      <c r="F31" s="80"/>
      <c r="G31" s="81"/>
      <c r="H31" s="82"/>
      <c r="I31" s="83"/>
      <c r="J31" s="80"/>
      <c r="K31" s="81"/>
      <c r="L31" s="82"/>
      <c r="M31" s="83"/>
      <c r="N31" s="80"/>
      <c r="O31" s="81"/>
    </row>
    <row r="32" spans="1:15" ht="15.75" customHeight="1" x14ac:dyDescent="0.2">
      <c r="A32" s="77" t="s">
        <v>93</v>
      </c>
      <c r="B32" s="78">
        <v>1</v>
      </c>
      <c r="C32" s="79">
        <v>1</v>
      </c>
      <c r="D32" s="78"/>
      <c r="E32" s="79"/>
      <c r="F32" s="80"/>
      <c r="G32" s="81"/>
      <c r="H32" s="82"/>
      <c r="I32" s="83"/>
      <c r="J32" s="80"/>
      <c r="K32" s="81"/>
      <c r="L32" s="82"/>
      <c r="M32" s="83"/>
      <c r="N32" s="80"/>
      <c r="O32" s="81"/>
    </row>
    <row r="33" spans="1:15" ht="15.75" customHeight="1" x14ac:dyDescent="0.2">
      <c r="A33" s="77" t="s">
        <v>94</v>
      </c>
      <c r="B33" s="78">
        <v>2</v>
      </c>
      <c r="C33" s="79">
        <v>2</v>
      </c>
      <c r="D33" s="78"/>
      <c r="E33" s="79"/>
      <c r="F33" s="80">
        <v>1</v>
      </c>
      <c r="G33" s="81">
        <v>1</v>
      </c>
      <c r="H33" s="82"/>
      <c r="I33" s="83"/>
      <c r="J33" s="80">
        <v>2</v>
      </c>
      <c r="K33" s="81">
        <v>2</v>
      </c>
      <c r="L33" s="82"/>
      <c r="M33" s="83"/>
      <c r="N33" s="80"/>
      <c r="O33" s="81"/>
    </row>
    <row r="34" spans="1:15" ht="15.75" customHeight="1" x14ac:dyDescent="0.2">
      <c r="A34" s="77" t="s">
        <v>95</v>
      </c>
      <c r="B34" s="78"/>
      <c r="C34" s="84"/>
      <c r="D34" s="78"/>
      <c r="E34" s="84"/>
      <c r="F34" s="80">
        <v>1</v>
      </c>
      <c r="G34" s="81">
        <v>1</v>
      </c>
      <c r="H34" s="82"/>
      <c r="I34" s="85"/>
      <c r="J34" s="80"/>
      <c r="K34" s="81"/>
      <c r="L34" s="82">
        <v>1</v>
      </c>
      <c r="M34" s="83">
        <v>1</v>
      </c>
      <c r="N34" s="80"/>
      <c r="O34" s="81"/>
    </row>
    <row r="35" spans="1:15" ht="15.75" customHeight="1" x14ac:dyDescent="0.2">
      <c r="A35" s="77" t="s">
        <v>96</v>
      </c>
      <c r="B35" s="78"/>
      <c r="C35" s="84"/>
      <c r="D35" s="78"/>
      <c r="E35" s="84"/>
      <c r="F35" s="80"/>
      <c r="G35" s="86"/>
      <c r="H35" s="82"/>
      <c r="I35" s="85"/>
      <c r="J35" s="80"/>
      <c r="K35" s="86"/>
      <c r="L35" s="82"/>
      <c r="M35" s="85"/>
      <c r="N35" s="80"/>
      <c r="O35" s="86"/>
    </row>
    <row r="36" spans="1:15" ht="15.75" customHeight="1" x14ac:dyDescent="0.2">
      <c r="A36" s="87" t="s">
        <v>97</v>
      </c>
      <c r="B36" s="88">
        <f t="shared" ref="B36:G36" si="0">SUM(B22:B35)</f>
        <v>4</v>
      </c>
      <c r="C36" s="89">
        <f t="shared" si="0"/>
        <v>4</v>
      </c>
      <c r="D36" s="88">
        <f t="shared" si="0"/>
        <v>0</v>
      </c>
      <c r="E36" s="89">
        <f t="shared" si="0"/>
        <v>0</v>
      </c>
      <c r="F36" s="90">
        <f t="shared" si="0"/>
        <v>2</v>
      </c>
      <c r="G36" s="91">
        <f t="shared" si="0"/>
        <v>2</v>
      </c>
      <c r="H36" s="92">
        <v>0</v>
      </c>
      <c r="I36" s="93">
        <f>SUM(I22:I35)</f>
        <v>0</v>
      </c>
      <c r="J36" s="90">
        <v>7</v>
      </c>
      <c r="K36" s="91">
        <f>SUM(K22:K35)</f>
        <v>4</v>
      </c>
      <c r="L36" s="92">
        <v>6</v>
      </c>
      <c r="M36" s="93">
        <v>6</v>
      </c>
      <c r="N36" s="90"/>
      <c r="O36" s="91"/>
    </row>
    <row r="37" spans="1:15" ht="15.75" customHeight="1" x14ac:dyDescent="0.2">
      <c r="B37" s="94" t="s">
        <v>98</v>
      </c>
      <c r="C37" s="91">
        <v>3</v>
      </c>
      <c r="D37" s="95" t="s">
        <v>98</v>
      </c>
      <c r="E37" s="93">
        <f>D36</f>
        <v>0</v>
      </c>
      <c r="F37" s="94" t="s">
        <v>98</v>
      </c>
      <c r="G37" s="91">
        <f>F36</f>
        <v>2</v>
      </c>
      <c r="H37" s="95" t="s">
        <v>98</v>
      </c>
      <c r="I37" s="93">
        <v>0</v>
      </c>
      <c r="J37" s="94" t="s">
        <v>98</v>
      </c>
      <c r="K37" s="91">
        <v>7</v>
      </c>
      <c r="L37" s="95" t="s">
        <v>98</v>
      </c>
      <c r="M37" s="93">
        <v>6</v>
      </c>
      <c r="N37" s="94" t="s">
        <v>98</v>
      </c>
      <c r="O37" s="91">
        <v>0</v>
      </c>
    </row>
    <row r="38" spans="1:15" ht="15.75" customHeight="1" x14ac:dyDescent="0.2">
      <c r="B38" s="59" t="s">
        <v>99</v>
      </c>
      <c r="C38" s="60">
        <f>SUM(C36*100/B36)</f>
        <v>100</v>
      </c>
      <c r="D38" s="61" t="s">
        <v>99</v>
      </c>
      <c r="E38" s="62" t="s">
        <v>75</v>
      </c>
      <c r="F38" s="59" t="s">
        <v>99</v>
      </c>
      <c r="G38" s="60">
        <v>100</v>
      </c>
      <c r="H38" s="61" t="s">
        <v>99</v>
      </c>
      <c r="I38" s="62" t="s">
        <v>75</v>
      </c>
      <c r="J38" s="59" t="s">
        <v>99</v>
      </c>
      <c r="K38" s="96">
        <f>SUM(K36*100/K37)</f>
        <v>57.142857142857146</v>
      </c>
      <c r="L38" s="61" t="s">
        <v>99</v>
      </c>
      <c r="M38" s="97">
        <f>SUM(M36*100/M37)</f>
        <v>100</v>
      </c>
      <c r="N38" s="59" t="s">
        <v>99</v>
      </c>
      <c r="O38" s="96" t="s">
        <v>100</v>
      </c>
    </row>
    <row r="39" spans="1:15" ht="34" x14ac:dyDescent="0.2">
      <c r="F39" s="98" t="s">
        <v>101</v>
      </c>
      <c r="H39" s="98" t="s">
        <v>102</v>
      </c>
      <c r="J39" s="99" t="s">
        <v>103</v>
      </c>
      <c r="L39" s="100" t="s">
        <v>104</v>
      </c>
    </row>
    <row r="40" spans="1:15" ht="15.75" customHeight="1" x14ac:dyDescent="0.2"/>
    <row r="41" spans="1:15" ht="15.75" customHeight="1" x14ac:dyDescent="0.2"/>
    <row r="42" spans="1:15" ht="15.75" customHeight="1" x14ac:dyDescent="0.2"/>
    <row r="43" spans="1:15" ht="15.75" customHeight="1" x14ac:dyDescent="0.2"/>
    <row r="44" spans="1:15" ht="15.75" customHeight="1" x14ac:dyDescent="0.2"/>
    <row r="45" spans="1:15" ht="15.75" customHeight="1" x14ac:dyDescent="0.2"/>
    <row r="46" spans="1:15" ht="15.75" customHeight="1" x14ac:dyDescent="0.2"/>
    <row r="47" spans="1:15" ht="15.75" customHeight="1" x14ac:dyDescent="0.2"/>
    <row r="48" spans="1:15"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sheetProtection password="D4A9" sheet="1" objects="1" scenarios="1"/>
  <mergeCells count="7">
    <mergeCell ref="L13:M13"/>
    <mergeCell ref="N13:O13"/>
    <mergeCell ref="B13:C13"/>
    <mergeCell ref="D13:E13"/>
    <mergeCell ref="F13:G13"/>
    <mergeCell ref="H13:I13"/>
    <mergeCell ref="J13:K13"/>
  </mergeCells>
  <hyperlinks>
    <hyperlink ref="A1" location="INICIO!A1" display="Volver al indice"/>
  </hyperlinks>
  <pageMargins left="0.75" right="0.75" top="1" bottom="1" header="0.51180555555555496" footer="0.51180555555555496"/>
  <pageSetup paperSize="9" firstPageNumber="0"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0"/>
  <sheetViews>
    <sheetView zoomScale="131" zoomScaleNormal="131" workbookViewId="0">
      <pane xSplit="1" topLeftCell="B1" activePane="topRight" state="frozen"/>
      <selection pane="topRight" activeCell="F1" sqref="F1"/>
    </sheetView>
  </sheetViews>
  <sheetFormatPr baseColWidth="10" defaultColWidth="8.7109375" defaultRowHeight="16" x14ac:dyDescent="0.2"/>
  <cols>
    <col min="1" max="1" width="95.5703125" customWidth="1"/>
    <col min="2" max="2" width="13.28515625" customWidth="1"/>
    <col min="3" max="3" width="18" customWidth="1"/>
    <col min="4" max="4" width="13.28515625" customWidth="1"/>
    <col min="5" max="5" width="17" customWidth="1"/>
    <col min="6" max="6" width="13.28515625" customWidth="1"/>
    <col min="7" max="7" width="18" customWidth="1"/>
    <col min="8" max="8" width="13.28515625" customWidth="1"/>
    <col min="9" max="9" width="18" customWidth="1"/>
    <col min="10" max="10" width="13.28515625" customWidth="1"/>
    <col min="11" max="11" width="18" customWidth="1"/>
    <col min="12" max="12" width="23.140625" customWidth="1"/>
    <col min="13" max="13" width="18" customWidth="1"/>
    <col min="15" max="15" width="17" customWidth="1"/>
  </cols>
  <sheetData>
    <row r="1" spans="1:15" ht="15.75" customHeight="1" x14ac:dyDescent="0.2">
      <c r="A1" s="194" t="s">
        <v>54</v>
      </c>
      <c r="C1" s="195" t="s">
        <v>964</v>
      </c>
      <c r="F1" s="196" t="s">
        <v>965</v>
      </c>
    </row>
    <row r="3" spans="1:15" ht="15.75" customHeight="1" x14ac:dyDescent="0.2">
      <c r="A3" s="195" t="s">
        <v>966</v>
      </c>
    </row>
    <row r="4" spans="1:15" ht="15.75" customHeight="1" x14ac:dyDescent="0.2">
      <c r="A4" s="195" t="s">
        <v>967</v>
      </c>
    </row>
    <row r="5" spans="1:15" ht="15.75" customHeight="1" x14ac:dyDescent="0.2">
      <c r="A5" s="195" t="s">
        <v>968</v>
      </c>
    </row>
    <row r="9" spans="1:15" ht="15.75" customHeight="1" x14ac:dyDescent="0.2">
      <c r="A9" s="195"/>
      <c r="B9" s="825" t="s">
        <v>764</v>
      </c>
      <c r="C9" s="825"/>
      <c r="D9" s="826" t="s">
        <v>261</v>
      </c>
      <c r="E9" s="826"/>
      <c r="F9" s="825" t="s">
        <v>262</v>
      </c>
      <c r="G9" s="825"/>
      <c r="H9" s="824" t="s">
        <v>263</v>
      </c>
      <c r="I9" s="824"/>
      <c r="J9" s="785" t="s">
        <v>264</v>
      </c>
      <c r="K9" s="785"/>
      <c r="L9" s="824" t="s">
        <v>265</v>
      </c>
      <c r="M9" s="824"/>
      <c r="N9" s="785" t="s">
        <v>266</v>
      </c>
      <c r="O9" s="785"/>
    </row>
    <row r="10" spans="1:15" ht="15.75" customHeight="1" x14ac:dyDescent="0.2">
      <c r="A10" s="237" t="s">
        <v>969</v>
      </c>
      <c r="B10" s="825" t="s">
        <v>355</v>
      </c>
      <c r="C10" s="825"/>
      <c r="D10" s="826" t="s">
        <v>355</v>
      </c>
      <c r="E10" s="826"/>
      <c r="F10" s="825" t="s">
        <v>355</v>
      </c>
      <c r="G10" s="825"/>
      <c r="H10" s="824" t="s">
        <v>355</v>
      </c>
      <c r="I10" s="824"/>
      <c r="J10" s="825" t="s">
        <v>355</v>
      </c>
      <c r="K10" s="825"/>
      <c r="L10" s="824" t="s">
        <v>355</v>
      </c>
      <c r="M10" s="824"/>
      <c r="N10" s="825" t="s">
        <v>355</v>
      </c>
      <c r="O10" s="825"/>
    </row>
    <row r="11" spans="1:15" ht="15.75" customHeight="1" x14ac:dyDescent="0.2">
      <c r="A11" s="195"/>
      <c r="B11" s="195"/>
      <c r="C11" s="195"/>
      <c r="D11" s="195"/>
      <c r="E11" s="195"/>
      <c r="F11" s="195"/>
      <c r="G11" s="195"/>
      <c r="H11" s="195"/>
      <c r="I11" s="195"/>
      <c r="J11" s="195"/>
      <c r="K11" s="195"/>
      <c r="L11" s="195"/>
      <c r="M11" s="195"/>
      <c r="N11" s="195"/>
      <c r="O11" s="195"/>
    </row>
    <row r="12" spans="1:15" ht="15.75" customHeight="1" x14ac:dyDescent="0.2">
      <c r="A12" s="195" t="s">
        <v>267</v>
      </c>
      <c r="B12" s="503" t="s">
        <v>970</v>
      </c>
      <c r="C12" s="503" t="s">
        <v>971</v>
      </c>
      <c r="D12" s="200" t="s">
        <v>970</v>
      </c>
      <c r="E12" s="200" t="s">
        <v>971</v>
      </c>
      <c r="F12" s="503" t="s">
        <v>970</v>
      </c>
      <c r="G12" s="503" t="s">
        <v>971</v>
      </c>
      <c r="H12" s="729" t="s">
        <v>970</v>
      </c>
      <c r="I12" s="729" t="s">
        <v>971</v>
      </c>
      <c r="J12" s="503" t="s">
        <v>970</v>
      </c>
      <c r="K12" s="503" t="s">
        <v>971</v>
      </c>
      <c r="L12" s="729" t="s">
        <v>970</v>
      </c>
      <c r="M12" s="729" t="s">
        <v>971</v>
      </c>
      <c r="N12" s="503" t="s">
        <v>970</v>
      </c>
      <c r="O12" s="503" t="s">
        <v>971</v>
      </c>
    </row>
    <row r="13" spans="1:15" ht="15.75" customHeight="1" x14ac:dyDescent="0.2">
      <c r="A13" s="203" t="s">
        <v>206</v>
      </c>
      <c r="B13" s="730" t="s">
        <v>355</v>
      </c>
      <c r="C13" s="730" t="s">
        <v>75</v>
      </c>
      <c r="D13" s="212" t="s">
        <v>355</v>
      </c>
      <c r="E13" s="731"/>
      <c r="F13" s="730" t="s">
        <v>355</v>
      </c>
      <c r="G13" s="730" t="s">
        <v>75</v>
      </c>
      <c r="H13" s="732" t="s">
        <v>355</v>
      </c>
      <c r="I13" s="732" t="s">
        <v>75</v>
      </c>
      <c r="J13" s="730" t="s">
        <v>962</v>
      </c>
      <c r="K13" s="733" t="s">
        <v>972</v>
      </c>
      <c r="L13" s="732" t="s">
        <v>962</v>
      </c>
      <c r="M13" s="732" t="s">
        <v>972</v>
      </c>
      <c r="N13" s="730" t="s">
        <v>962</v>
      </c>
      <c r="O13" s="730" t="s">
        <v>972</v>
      </c>
    </row>
    <row r="14" spans="1:15" ht="15.75" customHeight="1" x14ac:dyDescent="0.2">
      <c r="A14" s="203" t="s">
        <v>212</v>
      </c>
      <c r="B14" s="734" t="s">
        <v>973</v>
      </c>
      <c r="C14" s="733" t="s">
        <v>974</v>
      </c>
      <c r="D14" s="212" t="s">
        <v>355</v>
      </c>
      <c r="E14" s="731"/>
      <c r="F14" s="730" t="s">
        <v>355</v>
      </c>
      <c r="G14" s="730" t="s">
        <v>75</v>
      </c>
      <c r="H14" s="732" t="s">
        <v>355</v>
      </c>
      <c r="I14" s="732" t="s">
        <v>75</v>
      </c>
      <c r="J14" s="730" t="s">
        <v>355</v>
      </c>
      <c r="K14" s="730" t="s">
        <v>75</v>
      </c>
      <c r="L14" s="732" t="s">
        <v>962</v>
      </c>
      <c r="M14" s="732" t="s">
        <v>972</v>
      </c>
      <c r="N14" s="730" t="s">
        <v>962</v>
      </c>
      <c r="O14" s="730" t="s">
        <v>975</v>
      </c>
    </row>
    <row r="15" spans="1:15" ht="15.75" customHeight="1" x14ac:dyDescent="0.2">
      <c r="A15" s="203" t="s">
        <v>213</v>
      </c>
      <c r="B15" s="730" t="s">
        <v>973</v>
      </c>
      <c r="C15" s="733" t="s">
        <v>976</v>
      </c>
      <c r="D15" s="212" t="s">
        <v>355</v>
      </c>
      <c r="E15" s="731"/>
      <c r="F15" s="730" t="s">
        <v>355</v>
      </c>
      <c r="G15" s="730" t="s">
        <v>75</v>
      </c>
      <c r="H15" s="732" t="s">
        <v>355</v>
      </c>
      <c r="I15" s="732" t="s">
        <v>75</v>
      </c>
      <c r="J15" s="730" t="s">
        <v>355</v>
      </c>
      <c r="K15" s="730" t="s">
        <v>75</v>
      </c>
      <c r="L15" s="732" t="s">
        <v>355</v>
      </c>
      <c r="M15" s="732" t="s">
        <v>75</v>
      </c>
      <c r="N15" s="730" t="s">
        <v>962</v>
      </c>
      <c r="O15" s="730" t="s">
        <v>977</v>
      </c>
    </row>
    <row r="16" spans="1:15" ht="15.75" customHeight="1" x14ac:dyDescent="0.2">
      <c r="A16" s="203" t="s">
        <v>217</v>
      </c>
      <c r="B16" s="730" t="s">
        <v>973</v>
      </c>
      <c r="C16" s="735" t="s">
        <v>972</v>
      </c>
      <c r="D16" s="212" t="s">
        <v>355</v>
      </c>
      <c r="E16" s="731"/>
      <c r="F16" s="730" t="s">
        <v>355</v>
      </c>
      <c r="G16" s="730" t="s">
        <v>75</v>
      </c>
      <c r="H16" s="732" t="s">
        <v>355</v>
      </c>
      <c r="I16" s="732" t="s">
        <v>75</v>
      </c>
      <c r="J16" s="730" t="s">
        <v>355</v>
      </c>
      <c r="K16" s="730" t="s">
        <v>75</v>
      </c>
      <c r="L16" s="732" t="s">
        <v>962</v>
      </c>
      <c r="M16" s="732" t="s">
        <v>972</v>
      </c>
      <c r="N16" s="730" t="s">
        <v>962</v>
      </c>
      <c r="O16" s="730" t="s">
        <v>972</v>
      </c>
    </row>
    <row r="17" spans="1:15" ht="15.75" customHeight="1" x14ac:dyDescent="0.2">
      <c r="A17" s="203" t="s">
        <v>221</v>
      </c>
      <c r="B17" s="730" t="s">
        <v>973</v>
      </c>
      <c r="C17" s="733" t="s">
        <v>978</v>
      </c>
      <c r="D17" s="212" t="s">
        <v>355</v>
      </c>
      <c r="E17" s="731"/>
      <c r="F17" s="730" t="s">
        <v>355</v>
      </c>
      <c r="G17" s="730" t="s">
        <v>75</v>
      </c>
      <c r="H17" s="732" t="s">
        <v>355</v>
      </c>
      <c r="I17" s="732" t="s">
        <v>75</v>
      </c>
      <c r="J17" s="730" t="s">
        <v>355</v>
      </c>
      <c r="K17" s="730" t="s">
        <v>75</v>
      </c>
      <c r="L17" s="732" t="s">
        <v>962</v>
      </c>
      <c r="M17" s="732" t="s">
        <v>972</v>
      </c>
      <c r="N17" s="730" t="s">
        <v>355</v>
      </c>
      <c r="O17" s="730" t="s">
        <v>75</v>
      </c>
    </row>
    <row r="18" spans="1:15" ht="15.75" customHeight="1" x14ac:dyDescent="0.2">
      <c r="A18" s="203" t="s">
        <v>225</v>
      </c>
      <c r="B18" s="730" t="s">
        <v>973</v>
      </c>
      <c r="C18" s="736" t="s">
        <v>979</v>
      </c>
      <c r="D18" s="212" t="s">
        <v>355</v>
      </c>
      <c r="E18" s="731"/>
      <c r="F18" s="730" t="s">
        <v>355</v>
      </c>
      <c r="G18" s="730" t="s">
        <v>75</v>
      </c>
      <c r="H18" s="732" t="s">
        <v>973</v>
      </c>
      <c r="I18" s="737" t="s">
        <v>980</v>
      </c>
      <c r="J18" s="730" t="s">
        <v>962</v>
      </c>
      <c r="K18" s="735" t="s">
        <v>981</v>
      </c>
      <c r="L18" s="732" t="s">
        <v>973</v>
      </c>
      <c r="M18" s="732" t="s">
        <v>982</v>
      </c>
      <c r="N18" s="730" t="s">
        <v>962</v>
      </c>
      <c r="O18" s="738" t="s">
        <v>983</v>
      </c>
    </row>
    <row r="19" spans="1:15" ht="15.75" customHeight="1" x14ac:dyDescent="0.2">
      <c r="A19" s="203" t="s">
        <v>786</v>
      </c>
      <c r="B19" s="730" t="s">
        <v>973</v>
      </c>
      <c r="C19" s="736" t="s">
        <v>984</v>
      </c>
      <c r="D19" s="212" t="s">
        <v>355</v>
      </c>
      <c r="E19" s="731"/>
      <c r="F19" s="730" t="s">
        <v>355</v>
      </c>
      <c r="G19" s="730" t="s">
        <v>75</v>
      </c>
      <c r="H19" s="732" t="s">
        <v>355</v>
      </c>
      <c r="I19" s="732" t="s">
        <v>75</v>
      </c>
      <c r="J19" s="730" t="s">
        <v>355</v>
      </c>
      <c r="K19" s="735"/>
      <c r="L19" s="732" t="s">
        <v>962</v>
      </c>
      <c r="M19" s="732" t="s">
        <v>985</v>
      </c>
      <c r="N19" s="730" t="s">
        <v>962</v>
      </c>
      <c r="O19" s="738" t="s">
        <v>985</v>
      </c>
    </row>
    <row r="20" spans="1:15" ht="15.75" customHeight="1" x14ac:dyDescent="0.2">
      <c r="A20" s="203" t="s">
        <v>227</v>
      </c>
      <c r="B20" s="730" t="s">
        <v>973</v>
      </c>
      <c r="C20" s="736" t="s">
        <v>979</v>
      </c>
      <c r="D20" s="212" t="s">
        <v>355</v>
      </c>
      <c r="E20" s="731"/>
      <c r="F20" s="730" t="s">
        <v>355</v>
      </c>
      <c r="G20" s="730" t="s">
        <v>75</v>
      </c>
      <c r="H20" s="732" t="s">
        <v>355</v>
      </c>
      <c r="I20" s="732" t="s">
        <v>75</v>
      </c>
      <c r="J20" s="730" t="s">
        <v>355</v>
      </c>
      <c r="K20" s="735"/>
      <c r="L20" s="732" t="s">
        <v>962</v>
      </c>
      <c r="M20" s="732" t="s">
        <v>980</v>
      </c>
      <c r="N20" s="730" t="s">
        <v>962</v>
      </c>
      <c r="O20" s="730" t="s">
        <v>980</v>
      </c>
    </row>
    <row r="21" spans="1:15" ht="15.75" customHeight="1" x14ac:dyDescent="0.2">
      <c r="A21" s="203" t="s">
        <v>230</v>
      </c>
      <c r="B21" s="730" t="s">
        <v>973</v>
      </c>
      <c r="C21" s="733" t="s">
        <v>986</v>
      </c>
      <c r="D21" s="212" t="s">
        <v>355</v>
      </c>
      <c r="E21" s="731"/>
      <c r="F21" s="730" t="s">
        <v>355</v>
      </c>
      <c r="G21" s="730" t="s">
        <v>75</v>
      </c>
      <c r="H21" s="732" t="s">
        <v>355</v>
      </c>
      <c r="I21" s="732" t="s">
        <v>75</v>
      </c>
      <c r="J21" s="730" t="s">
        <v>355</v>
      </c>
      <c r="K21" s="730" t="s">
        <v>75</v>
      </c>
      <c r="L21" s="732" t="s">
        <v>355</v>
      </c>
      <c r="M21" s="732" t="s">
        <v>75</v>
      </c>
      <c r="N21" s="730" t="s">
        <v>962</v>
      </c>
      <c r="O21" s="739" t="s">
        <v>987</v>
      </c>
    </row>
    <row r="22" spans="1:15" ht="15.75" customHeight="1" x14ac:dyDescent="0.2">
      <c r="A22" s="203" t="s">
        <v>822</v>
      </c>
      <c r="B22" s="730" t="s">
        <v>973</v>
      </c>
      <c r="C22" s="733" t="s">
        <v>974</v>
      </c>
      <c r="D22" s="212" t="s">
        <v>962</v>
      </c>
      <c r="E22" s="740" t="s">
        <v>988</v>
      </c>
      <c r="F22" s="730" t="s">
        <v>973</v>
      </c>
      <c r="G22" s="733" t="s">
        <v>972</v>
      </c>
      <c r="H22" s="732" t="s">
        <v>973</v>
      </c>
      <c r="I22" s="741" t="s">
        <v>977</v>
      </c>
      <c r="J22" s="730" t="s">
        <v>973</v>
      </c>
      <c r="K22" s="733" t="s">
        <v>977</v>
      </c>
      <c r="L22" s="732" t="s">
        <v>973</v>
      </c>
      <c r="M22" s="741" t="s">
        <v>977</v>
      </c>
      <c r="N22" s="730" t="s">
        <v>962</v>
      </c>
      <c r="O22" s="742" t="s">
        <v>977</v>
      </c>
    </row>
    <row r="23" spans="1:15" ht="15.75" customHeight="1" x14ac:dyDescent="0.2">
      <c r="A23" s="203" t="s">
        <v>989</v>
      </c>
      <c r="B23" s="730" t="s">
        <v>990</v>
      </c>
      <c r="C23" s="733" t="s">
        <v>991</v>
      </c>
      <c r="D23" s="212" t="s">
        <v>992</v>
      </c>
      <c r="E23" s="740" t="s">
        <v>993</v>
      </c>
      <c r="F23" s="730" t="s">
        <v>994</v>
      </c>
      <c r="G23" s="733" t="s">
        <v>991</v>
      </c>
      <c r="H23" s="732" t="s">
        <v>994</v>
      </c>
      <c r="I23" s="741" t="s">
        <v>991</v>
      </c>
      <c r="J23" s="730" t="s">
        <v>151</v>
      </c>
      <c r="K23" s="730" t="s">
        <v>75</v>
      </c>
      <c r="L23" s="732" t="s">
        <v>75</v>
      </c>
      <c r="M23" s="741" t="s">
        <v>75</v>
      </c>
      <c r="N23" s="730" t="s">
        <v>75</v>
      </c>
      <c r="O23" s="730" t="s">
        <v>75</v>
      </c>
    </row>
    <row r="24" spans="1:15" ht="15.75" customHeight="1" x14ac:dyDescent="0.2">
      <c r="A24" s="203" t="s">
        <v>995</v>
      </c>
      <c r="B24" s="730" t="s">
        <v>973</v>
      </c>
      <c r="C24" s="733" t="s">
        <v>996</v>
      </c>
      <c r="D24" s="212" t="s">
        <v>962</v>
      </c>
      <c r="E24" s="740" t="s">
        <v>979</v>
      </c>
      <c r="F24" s="730" t="s">
        <v>973</v>
      </c>
      <c r="G24" s="733" t="s">
        <v>997</v>
      </c>
      <c r="H24" s="732" t="s">
        <v>973</v>
      </c>
      <c r="I24" s="741" t="s">
        <v>998</v>
      </c>
      <c r="J24" s="730" t="s">
        <v>973</v>
      </c>
      <c r="K24" s="733" t="s">
        <v>999</v>
      </c>
      <c r="L24" s="732" t="s">
        <v>973</v>
      </c>
      <c r="M24" s="741" t="s">
        <v>1000</v>
      </c>
      <c r="N24" s="730" t="s">
        <v>355</v>
      </c>
      <c r="O24" s="743" t="s">
        <v>75</v>
      </c>
    </row>
    <row r="25" spans="1:15" ht="15.75" customHeight="1" x14ac:dyDescent="0.2">
      <c r="A25" s="203" t="s">
        <v>1001</v>
      </c>
      <c r="B25" s="730" t="s">
        <v>973</v>
      </c>
      <c r="C25" s="733" t="s">
        <v>1002</v>
      </c>
      <c r="D25" s="212" t="s">
        <v>962</v>
      </c>
      <c r="E25" s="740" t="s">
        <v>979</v>
      </c>
      <c r="F25" s="730" t="s">
        <v>994</v>
      </c>
      <c r="G25" s="733" t="s">
        <v>1003</v>
      </c>
      <c r="H25" s="732" t="s">
        <v>994</v>
      </c>
      <c r="I25" s="741" t="s">
        <v>998</v>
      </c>
      <c r="J25" s="730" t="s">
        <v>994</v>
      </c>
      <c r="K25" s="733" t="s">
        <v>998</v>
      </c>
      <c r="L25" s="732" t="s">
        <v>994</v>
      </c>
      <c r="M25" s="741" t="s">
        <v>998</v>
      </c>
      <c r="N25" s="730" t="s">
        <v>992</v>
      </c>
      <c r="O25" s="744" t="s">
        <v>998</v>
      </c>
    </row>
    <row r="26" spans="1:15" ht="15.75" customHeight="1" x14ac:dyDescent="0.2">
      <c r="A26" s="203" t="s">
        <v>824</v>
      </c>
      <c r="B26" s="730" t="s">
        <v>973</v>
      </c>
      <c r="C26" s="733" t="s">
        <v>1004</v>
      </c>
      <c r="D26" s="212" t="s">
        <v>962</v>
      </c>
      <c r="E26" s="740" t="s">
        <v>993</v>
      </c>
      <c r="F26" s="730" t="s">
        <v>973</v>
      </c>
      <c r="G26" s="733" t="s">
        <v>1004</v>
      </c>
      <c r="H26" s="732" t="s">
        <v>973</v>
      </c>
      <c r="I26" s="741" t="s">
        <v>993</v>
      </c>
      <c r="J26" s="730" t="s">
        <v>973</v>
      </c>
      <c r="K26" s="733" t="s">
        <v>999</v>
      </c>
      <c r="L26" s="732" t="s">
        <v>973</v>
      </c>
      <c r="M26" s="741" t="s">
        <v>1000</v>
      </c>
      <c r="N26" s="730" t="s">
        <v>962</v>
      </c>
      <c r="O26" s="742" t="s">
        <v>977</v>
      </c>
    </row>
    <row r="27" spans="1:15" ht="87" customHeight="1" x14ac:dyDescent="0.2">
      <c r="B27" s="821" t="s">
        <v>1005</v>
      </c>
      <c r="C27" s="821"/>
      <c r="D27" s="822" t="s">
        <v>1006</v>
      </c>
      <c r="E27" s="822"/>
      <c r="F27" s="823" t="s">
        <v>1006</v>
      </c>
      <c r="G27" s="823"/>
      <c r="H27" s="819" t="s">
        <v>1007</v>
      </c>
      <c r="I27" s="819"/>
      <c r="J27" s="820" t="s">
        <v>1008</v>
      </c>
      <c r="K27" s="820"/>
      <c r="L27" s="819" t="s">
        <v>1009</v>
      </c>
      <c r="M27" s="819"/>
      <c r="N27" s="820" t="s">
        <v>1010</v>
      </c>
      <c r="O27" s="820"/>
    </row>
    <row r="28" spans="1:15" ht="15.75" customHeight="1" x14ac:dyDescent="0.2"/>
    <row r="29" spans="1:15" ht="15.75" customHeight="1" x14ac:dyDescent="0.2"/>
    <row r="30" spans="1:15" ht="15.75" customHeight="1" x14ac:dyDescent="0.2"/>
    <row r="31" spans="1:15" ht="15.75" customHeight="1" x14ac:dyDescent="0.2"/>
    <row r="32" spans="1:15"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password="D4A9" sheet="1" objects="1" scenarios="1"/>
  <mergeCells count="21">
    <mergeCell ref="L9:M9"/>
    <mergeCell ref="N9:O9"/>
    <mergeCell ref="B10:C10"/>
    <mergeCell ref="D10:E10"/>
    <mergeCell ref="F10:G10"/>
    <mergeCell ref="H10:I10"/>
    <mergeCell ref="J10:K10"/>
    <mergeCell ref="L10:M10"/>
    <mergeCell ref="N10:O10"/>
    <mergeCell ref="B9:C9"/>
    <mergeCell ref="D9:E9"/>
    <mergeCell ref="F9:G9"/>
    <mergeCell ref="H9:I9"/>
    <mergeCell ref="J9:K9"/>
    <mergeCell ref="L27:M27"/>
    <mergeCell ref="N27:O27"/>
    <mergeCell ref="B27:C27"/>
    <mergeCell ref="D27:E27"/>
    <mergeCell ref="F27:G27"/>
    <mergeCell ref="H27:I27"/>
    <mergeCell ref="J27:K27"/>
  </mergeCells>
  <hyperlinks>
    <hyperlink ref="A1" location="INICIO!A1" display="Volver al indice"/>
  </hyperlinks>
  <pageMargins left="0.75" right="0.75" top="1" bottom="1" header="0.51180555555555496" footer="0.51180555555555496"/>
  <pageSetup paperSize="9" firstPageNumber="0"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0"/>
  <sheetViews>
    <sheetView zoomScale="131" zoomScaleNormal="131" workbookViewId="0"/>
  </sheetViews>
  <sheetFormatPr baseColWidth="10" defaultColWidth="8.7109375" defaultRowHeight="16" x14ac:dyDescent="0.2"/>
  <cols>
    <col min="1" max="1" width="11.7109375" customWidth="1"/>
    <col min="2" max="6" width="15.42578125" customWidth="1"/>
    <col min="7" max="7" width="13.5703125" customWidth="1"/>
    <col min="8" max="8" width="5.42578125" customWidth="1"/>
    <col min="9" max="16" width="7.28515625" customWidth="1"/>
    <col min="17" max="18" width="11.7109375" customWidth="1"/>
  </cols>
  <sheetData>
    <row r="1" spans="1:18" ht="15.75" customHeight="1" x14ac:dyDescent="0.2">
      <c r="A1" s="194" t="s">
        <v>54</v>
      </c>
      <c r="B1" s="745"/>
      <c r="C1" s="746" t="s">
        <v>1011</v>
      </c>
      <c r="D1" s="745"/>
      <c r="E1" s="745"/>
      <c r="F1" s="745"/>
      <c r="G1" s="745"/>
      <c r="H1" s="745"/>
      <c r="I1" s="745"/>
      <c r="J1" s="745"/>
      <c r="K1" s="745"/>
      <c r="L1" s="745"/>
      <c r="M1" s="745"/>
      <c r="N1" s="745"/>
      <c r="O1" s="745"/>
      <c r="P1" s="745"/>
      <c r="Q1" s="745"/>
      <c r="R1" s="745"/>
    </row>
    <row r="3" spans="1:18" ht="15.75" customHeight="1" x14ac:dyDescent="0.2">
      <c r="A3" s="195" t="s">
        <v>1012</v>
      </c>
      <c r="B3" s="195"/>
      <c r="C3" s="195"/>
      <c r="D3" s="195"/>
      <c r="E3" s="195"/>
      <c r="F3" s="195"/>
      <c r="G3" s="195"/>
      <c r="H3" s="195"/>
      <c r="I3" s="195"/>
      <c r="J3" s="195"/>
      <c r="K3" s="195"/>
      <c r="L3" s="195"/>
      <c r="M3" s="195"/>
      <c r="N3" s="195"/>
      <c r="O3" s="195"/>
      <c r="P3" s="195"/>
      <c r="Q3" s="195"/>
      <c r="R3" s="195"/>
    </row>
    <row r="4" spans="1:18" ht="15.75" customHeight="1" x14ac:dyDescent="0.2">
      <c r="A4" s="195" t="s">
        <v>1013</v>
      </c>
      <c r="B4" s="195"/>
      <c r="C4" s="195"/>
      <c r="D4" s="195"/>
      <c r="E4" s="195"/>
      <c r="F4" s="195"/>
      <c r="G4" s="195"/>
      <c r="H4" s="195"/>
      <c r="I4" s="195"/>
      <c r="J4" s="195"/>
      <c r="K4" s="195"/>
      <c r="L4" s="195"/>
      <c r="M4" s="195"/>
      <c r="N4" s="195"/>
      <c r="O4" s="195"/>
      <c r="P4" s="195"/>
      <c r="Q4" s="195"/>
      <c r="R4" s="195"/>
    </row>
    <row r="5" spans="1:18" ht="15.75" customHeight="1" x14ac:dyDescent="0.2">
      <c r="A5" s="195" t="s">
        <v>1014</v>
      </c>
      <c r="B5" s="195"/>
      <c r="C5" s="195"/>
      <c r="D5" s="195"/>
      <c r="E5" s="195"/>
      <c r="F5" s="195"/>
      <c r="G5" s="195"/>
      <c r="H5" s="195"/>
      <c r="I5" s="195"/>
      <c r="J5" s="195"/>
      <c r="K5" s="195"/>
      <c r="L5" s="195"/>
      <c r="M5" s="195"/>
      <c r="N5" s="195"/>
      <c r="O5" s="195"/>
      <c r="P5" s="195"/>
      <c r="Q5" s="195"/>
      <c r="R5" s="195"/>
    </row>
    <row r="6" spans="1:18" ht="15.75" customHeight="1" x14ac:dyDescent="0.2">
      <c r="A6" s="195" t="s">
        <v>1015</v>
      </c>
      <c r="B6" s="195"/>
      <c r="C6" s="195"/>
      <c r="D6" s="195"/>
      <c r="E6" s="195"/>
      <c r="F6" s="195"/>
      <c r="G6" s="195"/>
      <c r="H6" s="195"/>
      <c r="I6" s="195"/>
      <c r="J6" s="195"/>
      <c r="K6" s="195"/>
      <c r="L6" s="195"/>
      <c r="M6" s="195"/>
      <c r="N6" s="195"/>
      <c r="O6" s="195"/>
      <c r="P6" s="195"/>
      <c r="Q6" s="195"/>
      <c r="R6" s="195"/>
    </row>
    <row r="9" spans="1:18" ht="15.75" customHeight="1" x14ac:dyDescent="0.2">
      <c r="C9" s="502" t="s">
        <v>262</v>
      </c>
      <c r="D9" s="502" t="s">
        <v>263</v>
      </c>
      <c r="E9" s="502" t="s">
        <v>264</v>
      </c>
      <c r="F9" s="502" t="s">
        <v>265</v>
      </c>
      <c r="G9" s="502" t="s">
        <v>266</v>
      </c>
    </row>
    <row r="10" spans="1:18" ht="15.75" customHeight="1" x14ac:dyDescent="0.2">
      <c r="B10" s="747" t="s">
        <v>1016</v>
      </c>
      <c r="C10" s="747" t="s">
        <v>1017</v>
      </c>
      <c r="D10" s="747" t="s">
        <v>1017</v>
      </c>
      <c r="E10" s="747" t="s">
        <v>1017</v>
      </c>
      <c r="F10" s="747" t="s">
        <v>1017</v>
      </c>
      <c r="G10" s="747" t="s">
        <v>1017</v>
      </c>
    </row>
    <row r="11" spans="1:18" ht="15.75" customHeight="1" x14ac:dyDescent="0.2">
      <c r="A11" s="224" t="s">
        <v>1018</v>
      </c>
      <c r="B11" s="203" t="s">
        <v>1019</v>
      </c>
      <c r="C11" s="748">
        <v>5</v>
      </c>
      <c r="D11" s="748">
        <v>5</v>
      </c>
      <c r="E11" s="748">
        <v>5</v>
      </c>
      <c r="F11" s="748">
        <v>5</v>
      </c>
      <c r="G11" s="748">
        <v>5</v>
      </c>
    </row>
    <row r="12" spans="1:18" ht="15.75" customHeight="1" x14ac:dyDescent="0.2">
      <c r="A12" s="224" t="s">
        <v>379</v>
      </c>
      <c r="B12" s="203" t="s">
        <v>1020</v>
      </c>
      <c r="C12" s="748">
        <v>6</v>
      </c>
      <c r="D12" s="748">
        <v>14</v>
      </c>
      <c r="E12" s="748">
        <v>14</v>
      </c>
      <c r="F12" s="748">
        <v>13</v>
      </c>
      <c r="G12" s="748">
        <v>13</v>
      </c>
    </row>
    <row r="13" spans="1:18" ht="15.75" customHeight="1" x14ac:dyDescent="0.2">
      <c r="A13" s="224" t="s">
        <v>386</v>
      </c>
      <c r="B13" s="203" t="s">
        <v>1021</v>
      </c>
      <c r="C13" s="748">
        <v>3</v>
      </c>
      <c r="D13" s="748">
        <v>3</v>
      </c>
      <c r="E13" s="748">
        <v>3</v>
      </c>
      <c r="F13" s="748">
        <v>3</v>
      </c>
      <c r="G13" s="748">
        <v>3</v>
      </c>
    </row>
    <row r="14" spans="1:18" ht="15.75" customHeight="1" x14ac:dyDescent="0.2">
      <c r="A14" s="224" t="s">
        <v>1022</v>
      </c>
      <c r="B14" s="203" t="s">
        <v>1023</v>
      </c>
      <c r="C14" s="748">
        <v>12</v>
      </c>
      <c r="D14" s="748">
        <v>12</v>
      </c>
      <c r="E14" s="748">
        <v>12</v>
      </c>
      <c r="F14" s="748">
        <v>12</v>
      </c>
      <c r="G14" s="748">
        <v>12</v>
      </c>
    </row>
    <row r="15" spans="1:18" ht="15.75" customHeight="1" x14ac:dyDescent="0.2">
      <c r="A15" s="224" t="s">
        <v>1024</v>
      </c>
      <c r="B15" s="203" t="s">
        <v>1025</v>
      </c>
      <c r="C15" s="748">
        <v>3</v>
      </c>
      <c r="D15" s="748">
        <v>3</v>
      </c>
      <c r="E15" s="748">
        <v>3</v>
      </c>
      <c r="F15" s="748">
        <v>3</v>
      </c>
      <c r="G15" s="748">
        <v>3</v>
      </c>
    </row>
    <row r="16" spans="1:18" ht="15.75" customHeight="1" x14ac:dyDescent="0.2">
      <c r="A16" s="224" t="s">
        <v>1026</v>
      </c>
      <c r="B16" s="203" t="s">
        <v>1027</v>
      </c>
      <c r="C16" s="748">
        <v>4</v>
      </c>
      <c r="D16" s="748">
        <v>4</v>
      </c>
      <c r="E16" s="748">
        <v>4</v>
      </c>
      <c r="F16" s="748">
        <v>4</v>
      </c>
      <c r="G16" s="748">
        <v>4</v>
      </c>
    </row>
    <row r="17" spans="1:7" ht="15.75" customHeight="1" x14ac:dyDescent="0.2">
      <c r="A17" s="224" t="s">
        <v>384</v>
      </c>
      <c r="B17" s="203" t="s">
        <v>1028</v>
      </c>
      <c r="C17" s="748">
        <v>2</v>
      </c>
      <c r="D17" s="748">
        <v>2</v>
      </c>
      <c r="E17" s="748">
        <v>2</v>
      </c>
      <c r="F17" s="748">
        <v>2</v>
      </c>
      <c r="G17" s="748">
        <v>2</v>
      </c>
    </row>
    <row r="18" spans="1:7" ht="15.75" customHeight="1" x14ac:dyDescent="0.2">
      <c r="A18" s="224" t="s">
        <v>389</v>
      </c>
      <c r="B18" s="203" t="s">
        <v>1029</v>
      </c>
      <c r="C18" s="748">
        <v>2</v>
      </c>
      <c r="D18" s="748">
        <v>2</v>
      </c>
      <c r="E18" s="748">
        <v>2</v>
      </c>
      <c r="F18" s="748">
        <v>0</v>
      </c>
      <c r="G18" s="748">
        <v>0</v>
      </c>
    </row>
    <row r="19" spans="1:7" ht="15.75" customHeight="1" x14ac:dyDescent="0.2">
      <c r="A19" s="224" t="s">
        <v>380</v>
      </c>
      <c r="B19" s="203" t="s">
        <v>1030</v>
      </c>
      <c r="C19" s="748">
        <v>7</v>
      </c>
      <c r="D19" s="748">
        <v>7</v>
      </c>
      <c r="E19" s="748">
        <v>7</v>
      </c>
      <c r="F19" s="748">
        <v>7</v>
      </c>
      <c r="G19" s="748">
        <v>7</v>
      </c>
    </row>
    <row r="20" spans="1:7" ht="15.75" customHeight="1" x14ac:dyDescent="0.2">
      <c r="A20" s="224" t="s">
        <v>381</v>
      </c>
      <c r="B20" s="203" t="s">
        <v>1031</v>
      </c>
      <c r="C20" s="748">
        <v>3</v>
      </c>
      <c r="D20" s="748">
        <v>3</v>
      </c>
      <c r="E20" s="748">
        <v>3</v>
      </c>
      <c r="F20" s="748">
        <v>3</v>
      </c>
      <c r="G20" s="748">
        <v>3</v>
      </c>
    </row>
    <row r="21" spans="1:7" ht="15.75" customHeight="1" x14ac:dyDescent="0.2">
      <c r="A21" s="224" t="s">
        <v>382</v>
      </c>
      <c r="B21" s="203" t="s">
        <v>1032</v>
      </c>
      <c r="C21" s="748">
        <v>4</v>
      </c>
      <c r="D21" s="748">
        <v>4</v>
      </c>
      <c r="E21" s="748">
        <v>4</v>
      </c>
      <c r="F21" s="748">
        <v>4</v>
      </c>
      <c r="G21" s="748">
        <v>4</v>
      </c>
    </row>
    <row r="22" spans="1:7" ht="15.75" customHeight="1" x14ac:dyDescent="0.2">
      <c r="A22" s="224" t="s">
        <v>1033</v>
      </c>
      <c r="B22" s="203" t="s">
        <v>1034</v>
      </c>
      <c r="C22" s="748">
        <v>4</v>
      </c>
      <c r="D22" s="748">
        <v>3</v>
      </c>
      <c r="E22" s="748">
        <v>3</v>
      </c>
      <c r="F22" s="748">
        <v>3</v>
      </c>
      <c r="G22" s="748">
        <v>3</v>
      </c>
    </row>
    <row r="23" spans="1:7" ht="15.75" customHeight="1" x14ac:dyDescent="0.2">
      <c r="A23" s="224" t="s">
        <v>387</v>
      </c>
      <c r="B23" s="203" t="s">
        <v>1035</v>
      </c>
      <c r="C23" s="748">
        <v>7</v>
      </c>
      <c r="D23" s="748">
        <v>6</v>
      </c>
      <c r="E23" s="748">
        <v>6</v>
      </c>
      <c r="F23" s="748">
        <v>6</v>
      </c>
      <c r="G23" s="748">
        <v>6</v>
      </c>
    </row>
    <row r="24" spans="1:7" ht="15.75" customHeight="1" x14ac:dyDescent="0.2">
      <c r="A24" s="224" t="s">
        <v>388</v>
      </c>
      <c r="B24" s="203" t="s">
        <v>1036</v>
      </c>
      <c r="C24" s="748">
        <v>5</v>
      </c>
      <c r="D24" s="748">
        <v>5</v>
      </c>
      <c r="E24" s="748">
        <v>5</v>
      </c>
      <c r="F24" s="748">
        <v>5</v>
      </c>
      <c r="G24" s="748">
        <v>5</v>
      </c>
    </row>
    <row r="25" spans="1:7" ht="15.75" customHeight="1" x14ac:dyDescent="0.2">
      <c r="A25" s="224" t="s">
        <v>1037</v>
      </c>
      <c r="B25" s="203" t="s">
        <v>1038</v>
      </c>
      <c r="C25" s="748">
        <v>5</v>
      </c>
      <c r="D25" s="748">
        <v>5</v>
      </c>
      <c r="E25" s="748">
        <v>5</v>
      </c>
      <c r="F25" s="748">
        <v>5</v>
      </c>
      <c r="G25" s="748">
        <v>5</v>
      </c>
    </row>
    <row r="26" spans="1:7" ht="15.75" customHeight="1" x14ac:dyDescent="0.2">
      <c r="A26" s="224" t="s">
        <v>385</v>
      </c>
      <c r="B26" s="203" t="s">
        <v>1039</v>
      </c>
      <c r="C26" s="748">
        <v>0</v>
      </c>
      <c r="D26" s="748">
        <v>0</v>
      </c>
      <c r="E26" s="748">
        <v>0</v>
      </c>
      <c r="F26" s="748">
        <v>0</v>
      </c>
      <c r="G26" s="748">
        <v>0</v>
      </c>
    </row>
    <row r="27" spans="1:7" ht="15.75" customHeight="1" x14ac:dyDescent="0.2">
      <c r="A27" s="224" t="s">
        <v>1040</v>
      </c>
      <c r="B27" s="203" t="s">
        <v>1041</v>
      </c>
      <c r="C27" s="748">
        <v>4</v>
      </c>
      <c r="D27" s="748">
        <v>4</v>
      </c>
      <c r="E27" s="748">
        <v>4</v>
      </c>
      <c r="F27" s="748">
        <v>4</v>
      </c>
      <c r="G27" s="748">
        <v>4</v>
      </c>
    </row>
    <row r="28" spans="1:7" ht="15.75" customHeight="1" x14ac:dyDescent="0.2">
      <c r="A28" s="224" t="s">
        <v>390</v>
      </c>
      <c r="B28" s="203" t="s">
        <v>1042</v>
      </c>
      <c r="C28" s="748">
        <v>3</v>
      </c>
      <c r="D28" s="748">
        <v>3</v>
      </c>
      <c r="E28" s="748">
        <v>3</v>
      </c>
      <c r="F28" s="748">
        <v>3</v>
      </c>
      <c r="G28" s="748">
        <v>2</v>
      </c>
    </row>
    <row r="29" spans="1:7" ht="15.75" customHeight="1" x14ac:dyDescent="0.2">
      <c r="A29" s="224" t="s">
        <v>394</v>
      </c>
      <c r="B29" s="203" t="s">
        <v>1043</v>
      </c>
      <c r="C29" s="748">
        <v>4</v>
      </c>
      <c r="D29" s="748">
        <v>4</v>
      </c>
      <c r="E29" s="748">
        <v>4</v>
      </c>
      <c r="F29" s="748">
        <v>4</v>
      </c>
      <c r="G29" s="748">
        <v>4</v>
      </c>
    </row>
    <row r="30" spans="1:7" ht="15.75" customHeight="1" x14ac:dyDescent="0.2">
      <c r="A30" s="224" t="s">
        <v>1044</v>
      </c>
      <c r="B30" s="203" t="s">
        <v>1045</v>
      </c>
      <c r="C30" s="748">
        <v>6</v>
      </c>
      <c r="D30" s="748">
        <v>6</v>
      </c>
      <c r="E30" s="748">
        <v>6</v>
      </c>
      <c r="F30" s="748">
        <v>6</v>
      </c>
      <c r="G30" s="748">
        <v>6</v>
      </c>
    </row>
    <row r="31" spans="1:7" ht="15.75" customHeight="1" x14ac:dyDescent="0.2">
      <c r="A31" s="224" t="s">
        <v>391</v>
      </c>
      <c r="B31" s="203" t="s">
        <v>1046</v>
      </c>
      <c r="C31" s="748">
        <v>2</v>
      </c>
      <c r="D31" s="748">
        <v>2</v>
      </c>
      <c r="E31" s="748">
        <v>2</v>
      </c>
      <c r="F31" s="748">
        <v>2</v>
      </c>
      <c r="G31" s="748">
        <v>2</v>
      </c>
    </row>
    <row r="32" spans="1:7" ht="15.75" customHeight="1" x14ac:dyDescent="0.2">
      <c r="A32" s="224" t="s">
        <v>392</v>
      </c>
      <c r="B32" s="203" t="s">
        <v>1047</v>
      </c>
      <c r="C32" s="749" t="s">
        <v>1048</v>
      </c>
      <c r="D32" s="749" t="s">
        <v>1048</v>
      </c>
      <c r="E32" s="748">
        <v>3</v>
      </c>
      <c r="F32" s="748">
        <v>3</v>
      </c>
      <c r="G32" s="748">
        <v>3</v>
      </c>
    </row>
    <row r="33" spans="1:7" ht="15.75" customHeight="1" x14ac:dyDescent="0.2">
      <c r="B33" s="750" t="s">
        <v>1049</v>
      </c>
      <c r="C33" s="751">
        <f>SUM(C11:C31)</f>
        <v>91</v>
      </c>
      <c r="D33" s="751">
        <f>SUM(D11:D31)</f>
        <v>97</v>
      </c>
      <c r="E33" s="751">
        <f>SUM(E11:E32)</f>
        <v>100</v>
      </c>
      <c r="F33" s="752">
        <f>SUM(F11:F32)</f>
        <v>97</v>
      </c>
      <c r="G33" s="752">
        <f>SUM(G11:G32)</f>
        <v>96</v>
      </c>
    </row>
    <row r="34" spans="1:7" ht="15.75" customHeight="1" x14ac:dyDescent="0.2">
      <c r="A34" s="224" t="s">
        <v>1050</v>
      </c>
      <c r="B34" s="203" t="s">
        <v>1051</v>
      </c>
      <c r="C34" s="748">
        <v>10</v>
      </c>
      <c r="D34" s="748">
        <v>10</v>
      </c>
      <c r="E34" s="748">
        <v>10</v>
      </c>
      <c r="F34" s="748">
        <v>10</v>
      </c>
      <c r="G34" s="748">
        <v>0</v>
      </c>
    </row>
    <row r="35" spans="1:7" ht="15.75" customHeight="1" x14ac:dyDescent="0.2">
      <c r="A35" s="224" t="s">
        <v>1052</v>
      </c>
      <c r="B35" s="203" t="s">
        <v>1053</v>
      </c>
      <c r="C35" s="748">
        <v>6</v>
      </c>
      <c r="D35" s="748">
        <v>6</v>
      </c>
      <c r="E35" s="748">
        <v>6</v>
      </c>
      <c r="F35" s="748">
        <v>6</v>
      </c>
      <c r="G35" s="748">
        <v>0</v>
      </c>
    </row>
    <row r="36" spans="1:7" ht="15.75" customHeight="1" x14ac:dyDescent="0.2">
      <c r="A36" s="224" t="s">
        <v>1054</v>
      </c>
      <c r="B36" s="203" t="s">
        <v>1055</v>
      </c>
      <c r="C36" s="748">
        <v>8</v>
      </c>
      <c r="D36" s="748">
        <v>8</v>
      </c>
      <c r="E36" s="748">
        <v>10</v>
      </c>
      <c r="F36" s="748">
        <v>8</v>
      </c>
      <c r="G36" s="748">
        <v>0</v>
      </c>
    </row>
    <row r="37" spans="1:7" ht="15.75" customHeight="1" x14ac:dyDescent="0.2">
      <c r="A37" s="224" t="s">
        <v>379</v>
      </c>
      <c r="B37" s="203" t="s">
        <v>1056</v>
      </c>
      <c r="C37" s="748">
        <v>3</v>
      </c>
      <c r="D37" s="748">
        <v>3</v>
      </c>
      <c r="E37" s="748">
        <v>3</v>
      </c>
      <c r="F37" s="748">
        <v>5</v>
      </c>
      <c r="G37" s="748">
        <v>0</v>
      </c>
    </row>
    <row r="38" spans="1:7" ht="15.75" customHeight="1" x14ac:dyDescent="0.2">
      <c r="A38" s="224" t="s">
        <v>1057</v>
      </c>
      <c r="B38" s="203" t="s">
        <v>1058</v>
      </c>
      <c r="C38" s="748">
        <v>2</v>
      </c>
      <c r="D38" s="748">
        <v>2</v>
      </c>
      <c r="E38" s="748">
        <v>2</v>
      </c>
      <c r="F38" s="748">
        <v>2</v>
      </c>
      <c r="G38" s="748">
        <v>0</v>
      </c>
    </row>
    <row r="39" spans="1:7" ht="15.75" customHeight="1" x14ac:dyDescent="0.2">
      <c r="B39" s="750" t="s">
        <v>1049</v>
      </c>
      <c r="C39" s="751">
        <f>SUM(C34:C38)</f>
        <v>29</v>
      </c>
      <c r="D39" s="751">
        <f>SUM(D34:D38)</f>
        <v>29</v>
      </c>
      <c r="E39" s="751">
        <f>SUM(E34:E38)</f>
        <v>31</v>
      </c>
      <c r="F39" s="752">
        <f>SUM(F34:F38)</f>
        <v>31</v>
      </c>
      <c r="G39" s="752">
        <f>SUM(G34:G38)</f>
        <v>0</v>
      </c>
    </row>
    <row r="40" spans="1:7" ht="15.75" customHeight="1" x14ac:dyDescent="0.2">
      <c r="B40" s="503" t="s">
        <v>1059</v>
      </c>
      <c r="C40" s="265">
        <f>SUM(C33+C39)</f>
        <v>120</v>
      </c>
      <c r="D40" s="265">
        <f>SUM(D33+D39)</f>
        <v>126</v>
      </c>
      <c r="E40" s="265">
        <f>SUM(E33+E39)</f>
        <v>131</v>
      </c>
      <c r="F40" s="265">
        <f>SUM(F33+F39)</f>
        <v>128</v>
      </c>
      <c r="G40" s="265">
        <f>SUM(G33+G39)</f>
        <v>96</v>
      </c>
    </row>
    <row r="41" spans="1:7" ht="15.75" customHeight="1" x14ac:dyDescent="0.2">
      <c r="B41" s="503" t="s">
        <v>1060</v>
      </c>
      <c r="C41" s="753">
        <f>SUM(C39/C40)</f>
        <v>0.24166666666666667</v>
      </c>
      <c r="D41" s="753">
        <f>SUM(D39/D40)</f>
        <v>0.23015873015873015</v>
      </c>
      <c r="E41" s="753">
        <f>SUM(E39/E40)</f>
        <v>0.23664122137404581</v>
      </c>
      <c r="F41" s="753">
        <f>SUM(F39/F40)</f>
        <v>0.2421875</v>
      </c>
      <c r="G41" s="753">
        <f>SUM(G39/G40)</f>
        <v>0</v>
      </c>
    </row>
    <row r="42" spans="1:7" ht="15.75" customHeight="1" x14ac:dyDescent="0.2">
      <c r="B42" s="503" t="s">
        <v>1061</v>
      </c>
      <c r="C42" s="754">
        <v>1</v>
      </c>
      <c r="D42" s="754">
        <v>1</v>
      </c>
      <c r="E42" s="754">
        <v>1</v>
      </c>
      <c r="F42" s="754">
        <v>1</v>
      </c>
      <c r="G42" s="754">
        <v>1</v>
      </c>
    </row>
    <row r="43" spans="1:7" ht="15.75" customHeight="1" x14ac:dyDescent="0.2">
      <c r="F43" s="224" t="s">
        <v>1062</v>
      </c>
      <c r="G43" s="224" t="s">
        <v>1063</v>
      </c>
    </row>
    <row r="44" spans="1:7" ht="15.75" customHeight="1" x14ac:dyDescent="0.2"/>
    <row r="45" spans="1:7" ht="15.75" customHeight="1" x14ac:dyDescent="0.2"/>
    <row r="46" spans="1:7" ht="15.75" customHeight="1" x14ac:dyDescent="0.2"/>
    <row r="47" spans="1:7" ht="15.75" customHeight="1" x14ac:dyDescent="0.2"/>
    <row r="48" spans="1:7"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password="D4A9" sheet="1" objects="1" scenarios="1"/>
  <hyperlinks>
    <hyperlink ref="A1" location="INICIO!A1" display="Volver al indice"/>
  </hyperlinks>
  <pageMargins left="0.75" right="0.75" top="1" bottom="1"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00"/>
  <sheetViews>
    <sheetView zoomScale="131" zoomScaleNormal="131" workbookViewId="0"/>
  </sheetViews>
  <sheetFormatPr baseColWidth="10" defaultColWidth="8.7109375" defaultRowHeight="16" x14ac:dyDescent="0.2"/>
  <cols>
    <col min="1" max="1" width="10.5703125" style="101" customWidth="1"/>
    <col min="2" max="2" width="32.42578125" style="101" customWidth="1"/>
    <col min="3" max="13" width="12.140625" style="101" customWidth="1"/>
    <col min="14" max="14" width="12.28515625" style="101" customWidth="1"/>
    <col min="15" max="15" width="12.7109375" style="101" customWidth="1"/>
    <col min="16" max="16" width="10.5703125" style="101" customWidth="1"/>
    <col min="17" max="17" width="12.140625" style="101" customWidth="1"/>
    <col min="18" max="18" width="12.7109375" style="101" customWidth="1"/>
    <col min="19" max="20" width="11.85546875" style="101" customWidth="1"/>
    <col min="21" max="21" width="12.28515625" style="101" customWidth="1"/>
    <col min="22" max="22" width="13" style="101" customWidth="1"/>
    <col min="23" max="23" width="10.85546875" style="101" customWidth="1"/>
    <col min="24" max="24" width="11.85546875" style="101" customWidth="1"/>
    <col min="25" max="25" width="8.7109375" style="101"/>
    <col min="26" max="36" width="10.5703125" style="101" customWidth="1"/>
  </cols>
  <sheetData>
    <row r="1" spans="1:36" ht="15.75" customHeight="1" x14ac:dyDescent="0.2">
      <c r="A1" s="102" t="s">
        <v>54</v>
      </c>
      <c r="I1" s="103"/>
      <c r="O1" s="104"/>
      <c r="P1" s="105" t="s">
        <v>105</v>
      </c>
      <c r="U1" s="106" t="s">
        <v>106</v>
      </c>
    </row>
    <row r="2" spans="1:36" ht="15.75" customHeight="1" x14ac:dyDescent="0.2">
      <c r="A2" s="107" t="s">
        <v>107</v>
      </c>
      <c r="O2" s="104"/>
    </row>
    <row r="3" spans="1:36" ht="15.75" customHeight="1" x14ac:dyDescent="0.2">
      <c r="A3" s="107" t="s">
        <v>108</v>
      </c>
      <c r="O3" s="104"/>
    </row>
    <row r="4" spans="1:36" ht="15.75" customHeight="1" x14ac:dyDescent="0.2">
      <c r="A4" s="108" t="s">
        <v>109</v>
      </c>
      <c r="O4" s="104"/>
    </row>
    <row r="5" spans="1:36" ht="15.75" customHeight="1" x14ac:dyDescent="0.2">
      <c r="A5" s="108" t="s">
        <v>110</v>
      </c>
      <c r="O5" s="104"/>
      <c r="X5" s="109"/>
      <c r="Y5" s="109"/>
      <c r="Z5" s="109"/>
      <c r="AA5" s="109"/>
      <c r="AB5" s="109"/>
      <c r="AC5" s="109"/>
      <c r="AD5" s="109"/>
      <c r="AE5" s="109"/>
      <c r="AF5" s="109"/>
      <c r="AG5" s="109"/>
      <c r="AH5" s="109"/>
      <c r="AI5" s="109"/>
      <c r="AJ5" s="109"/>
    </row>
    <row r="6" spans="1:36" ht="15.75" customHeight="1" x14ac:dyDescent="0.2">
      <c r="A6" s="108" t="s">
        <v>111</v>
      </c>
      <c r="O6" s="104"/>
      <c r="X6" s="109"/>
      <c r="Y6" s="109"/>
      <c r="Z6" s="109"/>
      <c r="AA6" s="109"/>
      <c r="AB6" s="109"/>
      <c r="AC6" s="109"/>
      <c r="AD6" s="109"/>
      <c r="AE6" s="109"/>
      <c r="AF6" s="109"/>
      <c r="AG6" s="109"/>
      <c r="AH6" s="109"/>
      <c r="AI6" s="109"/>
      <c r="AJ6" s="109"/>
    </row>
    <row r="7" spans="1:36" ht="15.75" customHeight="1" x14ac:dyDescent="0.2">
      <c r="A7" s="108" t="s">
        <v>112</v>
      </c>
      <c r="O7" s="104"/>
    </row>
    <row r="8" spans="1:36" ht="15.75" customHeight="1" x14ac:dyDescent="0.2">
      <c r="A8" s="108" t="s">
        <v>113</v>
      </c>
      <c r="O8" s="104"/>
    </row>
    <row r="9" spans="1:36" ht="15.75" customHeight="1" x14ac:dyDescent="0.2">
      <c r="A9" s="108" t="s">
        <v>114</v>
      </c>
      <c r="O9" s="104"/>
    </row>
    <row r="10" spans="1:36" ht="15.75" customHeight="1" x14ac:dyDescent="0.2">
      <c r="A10" s="108" t="s">
        <v>115</v>
      </c>
      <c r="O10" s="104"/>
    </row>
    <row r="11" spans="1:36" ht="53.25" customHeight="1" x14ac:dyDescent="0.2">
      <c r="A11" s="108" t="s">
        <v>116</v>
      </c>
      <c r="O11" s="104"/>
      <c r="X11" s="110"/>
      <c r="Y11" s="110"/>
      <c r="Z11" s="110"/>
      <c r="AA11" s="110"/>
      <c r="AB11" s="110"/>
      <c r="AC11" s="110"/>
      <c r="AD11" s="110"/>
      <c r="AE11" s="110"/>
      <c r="AF11" s="110"/>
      <c r="AG11" s="110"/>
      <c r="AH11" s="110"/>
      <c r="AI11" s="110"/>
      <c r="AJ11" s="110"/>
    </row>
    <row r="12" spans="1:36" ht="15.75" customHeight="1" x14ac:dyDescent="0.2">
      <c r="A12" s="108" t="s">
        <v>117</v>
      </c>
      <c r="O12" s="104"/>
      <c r="X12" s="111"/>
      <c r="Y12" s="111"/>
      <c r="Z12" s="111"/>
      <c r="AA12" s="111"/>
      <c r="AB12" s="111"/>
      <c r="AC12" s="111"/>
      <c r="AD12" s="111"/>
      <c r="AE12" s="111"/>
      <c r="AF12" s="111"/>
      <c r="AG12" s="111"/>
      <c r="AH12" s="111"/>
      <c r="AI12" s="111"/>
      <c r="AJ12" s="111"/>
    </row>
    <row r="13" spans="1:36" ht="15.75" customHeight="1" x14ac:dyDescent="0.2">
      <c r="A13" s="108" t="s">
        <v>118</v>
      </c>
      <c r="O13" s="104"/>
      <c r="X13" s="111"/>
      <c r="Y13" s="111"/>
      <c r="Z13" s="111"/>
      <c r="AA13" s="111"/>
      <c r="AB13" s="111"/>
      <c r="AC13" s="111"/>
      <c r="AD13" s="111"/>
      <c r="AE13" s="111"/>
      <c r="AF13" s="111"/>
      <c r="AG13" s="111"/>
      <c r="AH13" s="111"/>
      <c r="AI13" s="111"/>
      <c r="AJ13" s="111"/>
    </row>
    <row r="14" spans="1:36" ht="15.75" customHeight="1" x14ac:dyDescent="0.2">
      <c r="A14" s="108" t="s">
        <v>119</v>
      </c>
      <c r="O14" s="104"/>
      <c r="X14" s="111"/>
      <c r="Y14" s="111"/>
      <c r="Z14" s="111"/>
      <c r="AA14" s="111"/>
      <c r="AB14" s="111"/>
      <c r="AC14" s="111"/>
      <c r="AD14" s="111"/>
      <c r="AE14" s="111"/>
      <c r="AF14" s="111"/>
      <c r="AG14" s="111"/>
      <c r="AH14" s="111"/>
      <c r="AI14" s="111"/>
      <c r="AJ14" s="111"/>
    </row>
    <row r="15" spans="1:36" ht="15.75" customHeight="1" x14ac:dyDescent="0.2">
      <c r="A15" s="108" t="s">
        <v>120</v>
      </c>
      <c r="O15" s="104"/>
      <c r="X15" s="111"/>
      <c r="Y15" s="111"/>
      <c r="Z15" s="111"/>
      <c r="AA15" s="111"/>
      <c r="AB15" s="111"/>
      <c r="AC15" s="111"/>
      <c r="AD15" s="111"/>
      <c r="AE15" s="111"/>
      <c r="AF15" s="111"/>
      <c r="AG15" s="111"/>
      <c r="AH15" s="111"/>
      <c r="AI15" s="111"/>
      <c r="AJ15" s="111"/>
    </row>
    <row r="16" spans="1:36" ht="15.75" customHeight="1" x14ac:dyDescent="0.2">
      <c r="A16" s="108" t="s">
        <v>121</v>
      </c>
      <c r="O16" s="104"/>
      <c r="X16" s="111"/>
      <c r="Y16" s="111"/>
      <c r="Z16" s="111"/>
      <c r="AA16" s="111"/>
      <c r="AB16" s="111"/>
      <c r="AC16" s="111"/>
      <c r="AD16" s="111"/>
      <c r="AE16" s="111"/>
      <c r="AF16" s="111"/>
      <c r="AG16" s="111"/>
      <c r="AH16" s="111"/>
      <c r="AI16" s="111"/>
      <c r="AJ16" s="111"/>
    </row>
    <row r="17" spans="1:36" ht="15.75" customHeight="1" x14ac:dyDescent="0.2">
      <c r="A17" s="103"/>
      <c r="O17" s="104"/>
      <c r="X17" s="111"/>
      <c r="Y17" s="111"/>
      <c r="Z17" s="111"/>
      <c r="AA17" s="111"/>
      <c r="AB17" s="111"/>
      <c r="AC17" s="111"/>
      <c r="AD17" s="111"/>
      <c r="AE17" s="111"/>
      <c r="AF17" s="111"/>
      <c r="AG17" s="111"/>
      <c r="AH17" s="111"/>
      <c r="AI17" s="111"/>
      <c r="AJ17" s="111"/>
    </row>
    <row r="18" spans="1:36" ht="22.5" customHeight="1" x14ac:dyDescent="0.2">
      <c r="A18" s="103"/>
      <c r="B18" s="112" t="s">
        <v>122</v>
      </c>
      <c r="C18" s="770" t="s">
        <v>123</v>
      </c>
      <c r="D18" s="770"/>
      <c r="E18" s="770"/>
      <c r="F18" s="775"/>
      <c r="G18" s="775"/>
      <c r="H18" s="764" t="s">
        <v>124</v>
      </c>
      <c r="I18" s="764"/>
      <c r="J18" s="764"/>
      <c r="K18" s="764"/>
      <c r="L18" s="764"/>
      <c r="M18" s="770" t="s">
        <v>125</v>
      </c>
      <c r="N18" s="770"/>
      <c r="O18" s="770"/>
      <c r="P18" s="764" t="s">
        <v>126</v>
      </c>
      <c r="Q18" s="764"/>
      <c r="R18" s="764"/>
      <c r="S18" s="770" t="s">
        <v>127</v>
      </c>
      <c r="T18" s="770"/>
      <c r="U18" s="770"/>
      <c r="V18" s="770"/>
      <c r="W18" s="770"/>
      <c r="X18" s="111"/>
      <c r="Y18" s="111"/>
      <c r="Z18" s="111"/>
      <c r="AA18" s="111"/>
      <c r="AB18" s="111"/>
      <c r="AC18" s="111"/>
      <c r="AD18" s="111"/>
      <c r="AE18" s="111"/>
      <c r="AF18" s="111"/>
      <c r="AG18" s="111"/>
      <c r="AH18" s="111"/>
      <c r="AI18" s="111"/>
      <c r="AJ18" s="111"/>
    </row>
    <row r="19" spans="1:36" ht="15.75" customHeight="1" x14ac:dyDescent="0.2">
      <c r="A19" s="103"/>
      <c r="B19" s="114" t="s">
        <v>128</v>
      </c>
      <c r="C19" s="115" t="s">
        <v>129</v>
      </c>
      <c r="D19" s="115" t="s">
        <v>130</v>
      </c>
      <c r="E19" s="115" t="s">
        <v>131</v>
      </c>
      <c r="F19" s="115" t="s">
        <v>132</v>
      </c>
      <c r="G19" s="115" t="s">
        <v>133</v>
      </c>
      <c r="H19" s="116" t="s">
        <v>129</v>
      </c>
      <c r="I19" s="116" t="s">
        <v>130</v>
      </c>
      <c r="J19" s="116" t="s">
        <v>131</v>
      </c>
      <c r="K19" s="116" t="s">
        <v>132</v>
      </c>
      <c r="L19" s="116" t="s">
        <v>133</v>
      </c>
      <c r="M19" s="115" t="s">
        <v>129</v>
      </c>
      <c r="N19" s="115" t="s">
        <v>130</v>
      </c>
      <c r="O19" s="115" t="s">
        <v>134</v>
      </c>
      <c r="P19" s="116" t="s">
        <v>129</v>
      </c>
      <c r="Q19" s="116" t="s">
        <v>130</v>
      </c>
      <c r="R19" s="116" t="s">
        <v>134</v>
      </c>
      <c r="S19" s="115" t="s">
        <v>135</v>
      </c>
      <c r="T19" s="115" t="s">
        <v>130</v>
      </c>
      <c r="U19" s="115" t="s">
        <v>136</v>
      </c>
      <c r="V19" s="115" t="s">
        <v>137</v>
      </c>
      <c r="W19" s="115" t="s">
        <v>138</v>
      </c>
      <c r="X19" s="111"/>
      <c r="Y19" s="111"/>
      <c r="Z19" s="111"/>
      <c r="AA19" s="111"/>
      <c r="AB19" s="111"/>
      <c r="AC19" s="111"/>
      <c r="AD19" s="111"/>
      <c r="AE19" s="111"/>
      <c r="AF19" s="111"/>
      <c r="AG19" s="111"/>
      <c r="AH19" s="111"/>
      <c r="AI19" s="111"/>
      <c r="AJ19" s="111"/>
    </row>
    <row r="20" spans="1:36" ht="15.75" customHeight="1" x14ac:dyDescent="0.2">
      <c r="A20" s="103"/>
      <c r="B20" s="117" t="s">
        <v>139</v>
      </c>
      <c r="C20" s="118">
        <v>519</v>
      </c>
      <c r="D20" s="118">
        <v>439</v>
      </c>
      <c r="E20" s="119">
        <v>27</v>
      </c>
      <c r="F20" s="118">
        <v>22</v>
      </c>
      <c r="G20" s="118">
        <v>10</v>
      </c>
      <c r="H20" s="120">
        <v>552</v>
      </c>
      <c r="I20" s="120">
        <v>403</v>
      </c>
      <c r="J20" s="120">
        <v>26</v>
      </c>
      <c r="K20" s="120">
        <v>13</v>
      </c>
      <c r="L20" s="120">
        <v>10</v>
      </c>
      <c r="M20" s="118">
        <v>552</v>
      </c>
      <c r="N20" s="118">
        <v>400</v>
      </c>
      <c r="O20" s="119">
        <v>27</v>
      </c>
      <c r="P20" s="120">
        <v>555</v>
      </c>
      <c r="Q20" s="120">
        <v>436</v>
      </c>
      <c r="R20" s="120">
        <v>25</v>
      </c>
      <c r="S20" s="121" t="s">
        <v>140</v>
      </c>
      <c r="T20" s="122">
        <v>427</v>
      </c>
      <c r="U20" s="122">
        <v>25</v>
      </c>
      <c r="V20" s="122">
        <v>19</v>
      </c>
      <c r="W20" s="122">
        <v>6</v>
      </c>
      <c r="X20" s="111"/>
      <c r="Y20" s="111"/>
      <c r="Z20" s="111"/>
      <c r="AA20" s="111"/>
      <c r="AB20" s="111"/>
      <c r="AC20" s="111"/>
      <c r="AD20" s="111"/>
      <c r="AE20" s="111"/>
      <c r="AF20" s="111"/>
      <c r="AG20" s="111"/>
      <c r="AH20" s="111"/>
      <c r="AI20" s="111"/>
      <c r="AJ20" s="111"/>
    </row>
    <row r="21" spans="1:36" ht="15.75" customHeight="1" x14ac:dyDescent="0.2">
      <c r="A21" s="103"/>
      <c r="B21" s="117" t="s">
        <v>141</v>
      </c>
      <c r="C21" s="118">
        <v>178</v>
      </c>
      <c r="D21" s="118">
        <v>139</v>
      </c>
      <c r="E21" s="119">
        <v>20</v>
      </c>
      <c r="F21" s="118">
        <v>10</v>
      </c>
      <c r="G21" s="118">
        <v>7</v>
      </c>
      <c r="H21" s="120">
        <v>170</v>
      </c>
      <c r="I21" s="120">
        <v>117</v>
      </c>
      <c r="J21" s="120">
        <v>18</v>
      </c>
      <c r="K21" s="120">
        <v>6</v>
      </c>
      <c r="L21" s="120">
        <v>4</v>
      </c>
      <c r="M21" s="118">
        <v>154</v>
      </c>
      <c r="N21" s="118">
        <v>107</v>
      </c>
      <c r="O21" s="119">
        <v>5</v>
      </c>
      <c r="P21" s="120">
        <v>114</v>
      </c>
      <c r="Q21" s="120">
        <v>70</v>
      </c>
      <c r="R21" s="120">
        <v>5</v>
      </c>
      <c r="S21" s="121" t="s">
        <v>142</v>
      </c>
      <c r="T21" s="122">
        <v>35</v>
      </c>
      <c r="U21" s="122" t="s">
        <v>143</v>
      </c>
      <c r="V21" s="122" t="s">
        <v>143</v>
      </c>
      <c r="W21" s="122" t="s">
        <v>143</v>
      </c>
      <c r="X21" s="111"/>
      <c r="Y21" s="111"/>
      <c r="Z21" s="111"/>
      <c r="AA21" s="111"/>
      <c r="AB21" s="111"/>
      <c r="AC21" s="111"/>
      <c r="AD21" s="111"/>
      <c r="AE21" s="111"/>
      <c r="AF21" s="111"/>
      <c r="AG21" s="111"/>
      <c r="AH21" s="111"/>
      <c r="AI21" s="111"/>
      <c r="AJ21" s="111"/>
    </row>
    <row r="22" spans="1:36" ht="15.75" customHeight="1" x14ac:dyDescent="0.2">
      <c r="A22" s="103"/>
      <c r="B22" s="123" t="s">
        <v>144</v>
      </c>
      <c r="C22" s="122">
        <v>101</v>
      </c>
      <c r="D22" s="122">
        <v>86</v>
      </c>
      <c r="E22" s="124">
        <v>21</v>
      </c>
      <c r="F22" s="122">
        <v>0</v>
      </c>
      <c r="G22" s="122">
        <v>0</v>
      </c>
      <c r="H22" s="125">
        <v>115</v>
      </c>
      <c r="I22" s="125">
        <v>91</v>
      </c>
      <c r="J22" s="125">
        <v>22</v>
      </c>
      <c r="K22" s="125">
        <v>2</v>
      </c>
      <c r="L22" s="125">
        <v>1</v>
      </c>
      <c r="M22" s="122">
        <v>119</v>
      </c>
      <c r="N22" s="122">
        <v>94</v>
      </c>
      <c r="O22" s="124">
        <v>22</v>
      </c>
      <c r="P22" s="125">
        <v>134</v>
      </c>
      <c r="Q22" s="125">
        <v>101</v>
      </c>
      <c r="R22" s="125">
        <v>19</v>
      </c>
      <c r="S22" s="121" t="s">
        <v>145</v>
      </c>
      <c r="T22" s="122">
        <v>112</v>
      </c>
      <c r="U22" s="122">
        <v>19</v>
      </c>
      <c r="V22" s="122">
        <v>2</v>
      </c>
      <c r="W22" s="122">
        <v>0</v>
      </c>
      <c r="X22" s="111"/>
      <c r="Y22" s="111"/>
      <c r="Z22" s="111"/>
      <c r="AA22" s="111"/>
      <c r="AB22" s="111"/>
      <c r="AC22" s="111"/>
      <c r="AD22" s="111"/>
      <c r="AE22" s="111"/>
      <c r="AF22" s="111"/>
      <c r="AG22" s="111"/>
      <c r="AH22" s="111"/>
      <c r="AI22" s="111"/>
      <c r="AJ22" s="111"/>
    </row>
    <row r="23" spans="1:36" ht="15.75" customHeight="1" x14ac:dyDescent="0.2">
      <c r="A23" s="103"/>
      <c r="B23" s="123" t="s">
        <v>146</v>
      </c>
      <c r="C23" s="122">
        <v>24</v>
      </c>
      <c r="D23" s="122">
        <v>23</v>
      </c>
      <c r="E23" s="124">
        <v>9</v>
      </c>
      <c r="F23" s="122">
        <v>0</v>
      </c>
      <c r="G23" s="122">
        <v>0</v>
      </c>
      <c r="H23" s="125">
        <v>31</v>
      </c>
      <c r="I23" s="125">
        <v>27</v>
      </c>
      <c r="J23" s="125">
        <v>9</v>
      </c>
      <c r="K23" s="125">
        <v>1</v>
      </c>
      <c r="L23" s="125">
        <v>0</v>
      </c>
      <c r="M23" s="122">
        <v>38</v>
      </c>
      <c r="N23" s="122">
        <v>30</v>
      </c>
      <c r="O23" s="124">
        <v>9</v>
      </c>
      <c r="P23" s="125">
        <v>47</v>
      </c>
      <c r="Q23" s="125">
        <v>32</v>
      </c>
      <c r="R23" s="125">
        <v>6</v>
      </c>
      <c r="S23" s="121" t="s">
        <v>147</v>
      </c>
      <c r="T23" s="122">
        <v>28</v>
      </c>
      <c r="U23" s="122">
        <v>3</v>
      </c>
      <c r="V23" s="122">
        <v>0</v>
      </c>
      <c r="W23" s="122">
        <v>0</v>
      </c>
      <c r="X23" s="111"/>
      <c r="Y23" s="111"/>
      <c r="Z23" s="111"/>
      <c r="AA23" s="111"/>
      <c r="AB23" s="111"/>
      <c r="AC23" s="111"/>
      <c r="AD23" s="111"/>
      <c r="AE23" s="111"/>
      <c r="AF23" s="111"/>
      <c r="AG23" s="111"/>
      <c r="AH23" s="111"/>
      <c r="AI23" s="111"/>
      <c r="AJ23" s="111"/>
    </row>
    <row r="24" spans="1:36" ht="15.75" customHeight="1" x14ac:dyDescent="0.2">
      <c r="A24" s="103"/>
      <c r="B24" s="123" t="s">
        <v>148</v>
      </c>
      <c r="C24" s="122">
        <v>55</v>
      </c>
      <c r="D24" s="122">
        <v>30</v>
      </c>
      <c r="E24" s="124">
        <v>2</v>
      </c>
      <c r="F24" s="122">
        <v>0</v>
      </c>
      <c r="G24" s="122">
        <v>0</v>
      </c>
      <c r="H24" s="125">
        <v>54</v>
      </c>
      <c r="I24" s="125">
        <v>30</v>
      </c>
      <c r="J24" s="125" t="s">
        <v>87</v>
      </c>
      <c r="K24" s="125">
        <v>0</v>
      </c>
      <c r="L24" s="125">
        <v>0</v>
      </c>
      <c r="M24" s="122">
        <v>44</v>
      </c>
      <c r="N24" s="122">
        <v>30</v>
      </c>
      <c r="O24" s="124" t="s">
        <v>149</v>
      </c>
      <c r="P24" s="125">
        <v>55</v>
      </c>
      <c r="Q24" s="125">
        <v>31</v>
      </c>
      <c r="R24" s="125" t="s">
        <v>143</v>
      </c>
      <c r="S24" s="121" t="s">
        <v>150</v>
      </c>
      <c r="T24" s="122">
        <v>40</v>
      </c>
      <c r="U24" s="122" t="s">
        <v>151</v>
      </c>
      <c r="V24" s="122">
        <v>0</v>
      </c>
      <c r="W24" s="122">
        <v>0</v>
      </c>
      <c r="X24" s="111"/>
      <c r="Y24" s="111"/>
      <c r="Z24" s="111"/>
      <c r="AA24" s="111"/>
      <c r="AB24" s="111"/>
      <c r="AC24" s="111"/>
      <c r="AD24" s="111"/>
      <c r="AE24" s="111"/>
      <c r="AF24" s="111"/>
      <c r="AG24" s="111"/>
      <c r="AH24" s="111"/>
      <c r="AI24" s="111"/>
      <c r="AJ24" s="111"/>
    </row>
    <row r="25" spans="1:36" ht="15.75" customHeight="1" x14ac:dyDescent="0.2">
      <c r="A25" s="103"/>
      <c r="B25" s="123" t="s">
        <v>152</v>
      </c>
      <c r="C25" s="122">
        <v>157</v>
      </c>
      <c r="D25" s="122">
        <v>116</v>
      </c>
      <c r="E25" s="124">
        <v>21</v>
      </c>
      <c r="F25" s="122">
        <v>5</v>
      </c>
      <c r="G25" s="122">
        <v>2</v>
      </c>
      <c r="H25" s="125">
        <v>158</v>
      </c>
      <c r="I25" s="125">
        <v>103</v>
      </c>
      <c r="J25" s="125">
        <v>21</v>
      </c>
      <c r="K25" s="125">
        <v>2</v>
      </c>
      <c r="L25" s="125">
        <v>0</v>
      </c>
      <c r="M25" s="122">
        <v>147</v>
      </c>
      <c r="N25" s="122">
        <v>102</v>
      </c>
      <c r="O25" s="124">
        <v>19</v>
      </c>
      <c r="P25" s="125">
        <v>150</v>
      </c>
      <c r="Q25" s="125">
        <v>112</v>
      </c>
      <c r="R25" s="125">
        <v>19</v>
      </c>
      <c r="S25" s="121" t="s">
        <v>153</v>
      </c>
      <c r="T25" s="122">
        <v>93</v>
      </c>
      <c r="U25" s="122">
        <v>16</v>
      </c>
      <c r="V25" s="122">
        <v>6</v>
      </c>
      <c r="W25" s="122">
        <v>5</v>
      </c>
      <c r="X25" s="111"/>
      <c r="Y25" s="111"/>
      <c r="Z25" s="111"/>
      <c r="AA25" s="111"/>
      <c r="AB25" s="111"/>
      <c r="AC25" s="111"/>
      <c r="AD25" s="111"/>
      <c r="AE25" s="111"/>
      <c r="AF25" s="111"/>
      <c r="AG25" s="111"/>
      <c r="AH25" s="111"/>
      <c r="AI25" s="111"/>
      <c r="AJ25" s="111"/>
    </row>
    <row r="26" spans="1:36" ht="15.75" customHeight="1" x14ac:dyDescent="0.2">
      <c r="A26" s="103"/>
      <c r="B26" s="123" t="s">
        <v>154</v>
      </c>
      <c r="C26" s="122">
        <v>96</v>
      </c>
      <c r="D26" s="122">
        <v>76</v>
      </c>
      <c r="E26" s="124">
        <v>14</v>
      </c>
      <c r="F26" s="122">
        <v>1</v>
      </c>
      <c r="G26" s="122">
        <v>0</v>
      </c>
      <c r="H26" s="125">
        <v>95</v>
      </c>
      <c r="I26" s="125">
        <v>72</v>
      </c>
      <c r="J26" s="125">
        <v>12</v>
      </c>
      <c r="K26" s="125">
        <v>1</v>
      </c>
      <c r="L26" s="125">
        <v>0</v>
      </c>
      <c r="M26" s="122">
        <v>111</v>
      </c>
      <c r="N26" s="122">
        <v>82</v>
      </c>
      <c r="O26" s="124">
        <v>12</v>
      </c>
      <c r="P26" s="125">
        <v>114</v>
      </c>
      <c r="Q26" s="125">
        <v>97</v>
      </c>
      <c r="R26" s="125">
        <v>12</v>
      </c>
      <c r="S26" s="121" t="s">
        <v>155</v>
      </c>
      <c r="T26" s="122">
        <v>109</v>
      </c>
      <c r="U26" s="122">
        <v>13</v>
      </c>
      <c r="V26" s="122">
        <v>4</v>
      </c>
      <c r="W26" s="122">
        <v>4</v>
      </c>
      <c r="X26" s="111"/>
      <c r="Y26" s="111"/>
      <c r="Z26" s="111"/>
      <c r="AA26" s="111"/>
      <c r="AB26" s="111"/>
      <c r="AC26" s="111"/>
      <c r="AD26" s="111"/>
      <c r="AE26" s="111"/>
      <c r="AF26" s="111"/>
      <c r="AG26" s="111"/>
      <c r="AH26" s="111"/>
      <c r="AI26" s="111"/>
      <c r="AJ26" s="111"/>
    </row>
    <row r="27" spans="1:36" ht="15.75" customHeight="1" x14ac:dyDescent="0.2">
      <c r="A27" s="103"/>
      <c r="B27" s="123" t="s">
        <v>156</v>
      </c>
      <c r="C27" s="122">
        <v>205</v>
      </c>
      <c r="D27" s="122">
        <v>155</v>
      </c>
      <c r="E27" s="124">
        <v>17</v>
      </c>
      <c r="F27" s="122">
        <v>7</v>
      </c>
      <c r="G27" s="122">
        <v>4</v>
      </c>
      <c r="H27" s="125">
        <v>191</v>
      </c>
      <c r="I27" s="125">
        <v>126</v>
      </c>
      <c r="J27" s="125">
        <v>17</v>
      </c>
      <c r="K27" s="125">
        <v>3</v>
      </c>
      <c r="L27" s="125">
        <v>2</v>
      </c>
      <c r="M27" s="122">
        <v>178</v>
      </c>
      <c r="N27" s="122">
        <v>116</v>
      </c>
      <c r="O27" s="124">
        <v>14</v>
      </c>
      <c r="P27" s="125">
        <v>165</v>
      </c>
      <c r="Q27" s="125">
        <v>110</v>
      </c>
      <c r="R27" s="125">
        <v>17</v>
      </c>
      <c r="S27" s="121" t="s">
        <v>157</v>
      </c>
      <c r="T27" s="122">
        <v>99</v>
      </c>
      <c r="U27" s="122">
        <v>17</v>
      </c>
      <c r="V27" s="122">
        <v>3</v>
      </c>
      <c r="W27" s="122">
        <v>2</v>
      </c>
      <c r="X27" s="111"/>
      <c r="Y27" s="111"/>
      <c r="Z27" s="111"/>
      <c r="AA27" s="111"/>
      <c r="AB27" s="111"/>
      <c r="AC27" s="111"/>
      <c r="AD27" s="111"/>
      <c r="AE27" s="111"/>
      <c r="AF27" s="111"/>
      <c r="AG27" s="111"/>
      <c r="AH27" s="111"/>
      <c r="AI27" s="111"/>
      <c r="AJ27" s="111"/>
    </row>
    <row r="28" spans="1:36" ht="15.75" customHeight="1" x14ac:dyDescent="0.2">
      <c r="A28" s="103"/>
      <c r="B28" s="123" t="s">
        <v>158</v>
      </c>
      <c r="C28" s="122">
        <v>165</v>
      </c>
      <c r="D28" s="122">
        <v>138</v>
      </c>
      <c r="E28" s="124">
        <v>25</v>
      </c>
      <c r="F28" s="122">
        <v>9</v>
      </c>
      <c r="G28" s="122">
        <v>3</v>
      </c>
      <c r="H28" s="125">
        <v>182</v>
      </c>
      <c r="I28" s="125">
        <v>139</v>
      </c>
      <c r="J28" s="125">
        <v>23</v>
      </c>
      <c r="K28" s="125">
        <v>1</v>
      </c>
      <c r="L28" s="125">
        <v>1</v>
      </c>
      <c r="M28" s="122">
        <v>176</v>
      </c>
      <c r="N28" s="122">
        <v>126</v>
      </c>
      <c r="O28" s="124">
        <v>25</v>
      </c>
      <c r="P28" s="125">
        <v>164</v>
      </c>
      <c r="Q28" s="125">
        <v>132</v>
      </c>
      <c r="R28" s="125">
        <v>23</v>
      </c>
      <c r="S28" s="121" t="s">
        <v>159</v>
      </c>
      <c r="T28" s="122">
        <v>127</v>
      </c>
      <c r="U28" s="122">
        <v>23</v>
      </c>
      <c r="V28" s="122">
        <v>1</v>
      </c>
      <c r="W28" s="122">
        <v>0</v>
      </c>
      <c r="X28" s="111"/>
      <c r="Y28" s="111"/>
      <c r="Z28" s="111"/>
      <c r="AA28" s="111"/>
      <c r="AB28" s="111"/>
      <c r="AC28" s="111"/>
      <c r="AD28" s="111"/>
      <c r="AE28" s="111"/>
      <c r="AF28" s="111"/>
      <c r="AG28" s="111"/>
      <c r="AH28" s="111"/>
      <c r="AI28" s="111"/>
      <c r="AJ28" s="111"/>
    </row>
    <row r="29" spans="1:36" ht="30.75" customHeight="1" x14ac:dyDescent="0.2">
      <c r="A29" s="103"/>
      <c r="B29" s="126" t="s">
        <v>160</v>
      </c>
      <c r="C29" s="127">
        <v>1500</v>
      </c>
      <c r="D29" s="127">
        <v>1202</v>
      </c>
      <c r="E29" s="128">
        <v>156</v>
      </c>
      <c r="F29" s="127">
        <v>54</v>
      </c>
      <c r="G29" s="127">
        <v>26</v>
      </c>
      <c r="H29" s="129">
        <f t="shared" ref="H29:N29" si="0">SUM(H20:H28)</f>
        <v>1548</v>
      </c>
      <c r="I29" s="129">
        <f t="shared" si="0"/>
        <v>1108</v>
      </c>
      <c r="J29" s="129">
        <f t="shared" si="0"/>
        <v>148</v>
      </c>
      <c r="K29" s="129">
        <f t="shared" si="0"/>
        <v>29</v>
      </c>
      <c r="L29" s="129">
        <f t="shared" si="0"/>
        <v>18</v>
      </c>
      <c r="M29" s="127">
        <f t="shared" si="0"/>
        <v>1519</v>
      </c>
      <c r="N29" s="127">
        <f t="shared" si="0"/>
        <v>1087</v>
      </c>
      <c r="O29" s="128">
        <v>135</v>
      </c>
      <c r="P29" s="127">
        <f>SUM(P20:P28)</f>
        <v>1498</v>
      </c>
      <c r="Q29" s="127">
        <f>SUM(Q20:Q28)</f>
        <v>1121</v>
      </c>
      <c r="R29" s="127">
        <f>SUM(R20:R28)</f>
        <v>126</v>
      </c>
      <c r="S29" s="130">
        <v>1411</v>
      </c>
      <c r="T29" s="127">
        <v>1070</v>
      </c>
      <c r="U29" s="127">
        <v>116</v>
      </c>
      <c r="V29" s="127">
        <v>35</v>
      </c>
      <c r="W29" s="127">
        <v>17</v>
      </c>
      <c r="X29" s="110"/>
      <c r="Y29" s="110"/>
      <c r="Z29" s="110"/>
      <c r="AA29" s="110"/>
      <c r="AB29" s="110"/>
      <c r="AC29" s="110"/>
      <c r="AD29" s="110"/>
      <c r="AE29" s="110"/>
      <c r="AF29" s="110"/>
      <c r="AG29" s="110"/>
      <c r="AH29" s="110"/>
      <c r="AI29" s="110"/>
      <c r="AJ29" s="110"/>
    </row>
    <row r="30" spans="1:36" ht="15.75" customHeight="1" x14ac:dyDescent="0.2">
      <c r="A30" s="103"/>
      <c r="B30" s="131" t="s">
        <v>161</v>
      </c>
      <c r="C30" s="771" t="s">
        <v>162</v>
      </c>
      <c r="D30" s="771"/>
      <c r="E30" s="771"/>
      <c r="F30" s="771"/>
      <c r="G30" s="771"/>
      <c r="H30" s="771" t="s">
        <v>162</v>
      </c>
      <c r="I30" s="771"/>
      <c r="J30" s="771"/>
      <c r="K30" s="771"/>
      <c r="L30" s="771"/>
      <c r="M30" s="772" t="s">
        <v>162</v>
      </c>
      <c r="N30" s="772"/>
      <c r="O30" s="772"/>
      <c r="P30" s="773" t="s">
        <v>163</v>
      </c>
      <c r="Q30" s="773"/>
      <c r="R30" s="773"/>
      <c r="S30" s="774" t="s">
        <v>164</v>
      </c>
      <c r="T30" s="774"/>
      <c r="U30" s="774"/>
      <c r="V30" s="774"/>
      <c r="W30" s="774"/>
      <c r="X30" s="111"/>
      <c r="Y30" s="111"/>
      <c r="Z30" s="111"/>
      <c r="AA30" s="111"/>
      <c r="AB30" s="111"/>
      <c r="AC30" s="111"/>
      <c r="AD30" s="111"/>
      <c r="AE30" s="111"/>
      <c r="AF30" s="111"/>
      <c r="AG30" s="111"/>
      <c r="AH30" s="111"/>
      <c r="AI30" s="111"/>
      <c r="AJ30" s="111"/>
    </row>
    <row r="31" spans="1:36" ht="15.75" customHeight="1" x14ac:dyDescent="0.2">
      <c r="O31" s="104"/>
      <c r="X31" s="111"/>
      <c r="Y31" s="111"/>
      <c r="Z31" s="111"/>
      <c r="AA31" s="111"/>
      <c r="AB31" s="111"/>
      <c r="AC31" s="111"/>
      <c r="AD31" s="111"/>
      <c r="AE31" s="111"/>
      <c r="AF31" s="111"/>
      <c r="AG31" s="111"/>
      <c r="AH31" s="111"/>
      <c r="AI31" s="111"/>
      <c r="AJ31" s="111"/>
    </row>
    <row r="32" spans="1:36" ht="25.5" customHeight="1" x14ac:dyDescent="0.2">
      <c r="A32" s="110"/>
      <c r="B32" s="132" t="s">
        <v>165</v>
      </c>
      <c r="C32" s="763" t="s">
        <v>123</v>
      </c>
      <c r="D32" s="763"/>
      <c r="E32" s="763"/>
      <c r="F32" s="769"/>
      <c r="G32" s="769"/>
      <c r="H32" s="764" t="s">
        <v>124</v>
      </c>
      <c r="I32" s="764"/>
      <c r="J32" s="764"/>
      <c r="K32" s="764"/>
      <c r="L32" s="764"/>
      <c r="M32" s="763" t="s">
        <v>125</v>
      </c>
      <c r="N32" s="763"/>
      <c r="O32" s="763"/>
      <c r="P32" s="765" t="s">
        <v>126</v>
      </c>
      <c r="Q32" s="765"/>
      <c r="R32" s="765"/>
      <c r="S32" s="763" t="s">
        <v>127</v>
      </c>
      <c r="T32" s="763"/>
      <c r="U32" s="763"/>
      <c r="V32" s="763"/>
      <c r="W32" s="763"/>
      <c r="X32" s="111"/>
      <c r="Y32" s="111"/>
      <c r="Z32" s="111"/>
      <c r="AA32" s="111"/>
      <c r="AB32" s="111"/>
      <c r="AC32" s="111"/>
      <c r="AD32" s="111"/>
      <c r="AE32" s="111"/>
      <c r="AF32" s="111"/>
      <c r="AG32" s="111"/>
      <c r="AH32" s="111"/>
      <c r="AI32" s="111"/>
      <c r="AJ32" s="111"/>
    </row>
    <row r="33" spans="1:23" ht="15.75" customHeight="1" x14ac:dyDescent="0.2">
      <c r="A33" s="103"/>
      <c r="B33" s="134" t="s">
        <v>128</v>
      </c>
      <c r="C33" s="135" t="s">
        <v>129</v>
      </c>
      <c r="D33" s="135" t="s">
        <v>130</v>
      </c>
      <c r="E33" s="135" t="s">
        <v>166</v>
      </c>
      <c r="F33" s="135" t="s">
        <v>167</v>
      </c>
      <c r="G33" s="135" t="s">
        <v>168</v>
      </c>
      <c r="H33" s="116" t="s">
        <v>129</v>
      </c>
      <c r="I33" s="116" t="s">
        <v>130</v>
      </c>
      <c r="J33" s="116" t="s">
        <v>166</v>
      </c>
      <c r="K33" s="116" t="s">
        <v>167</v>
      </c>
      <c r="L33" s="116" t="s">
        <v>168</v>
      </c>
      <c r="M33" s="135" t="s">
        <v>129</v>
      </c>
      <c r="N33" s="135" t="s">
        <v>130</v>
      </c>
      <c r="O33" s="135" t="s">
        <v>169</v>
      </c>
      <c r="P33" s="136" t="s">
        <v>129</v>
      </c>
      <c r="Q33" s="136" t="s">
        <v>130</v>
      </c>
      <c r="R33" s="136" t="s">
        <v>169</v>
      </c>
      <c r="S33" s="135" t="s">
        <v>135</v>
      </c>
      <c r="T33" s="135" t="s">
        <v>130</v>
      </c>
      <c r="U33" s="135" t="s">
        <v>170</v>
      </c>
      <c r="V33" s="135" t="s">
        <v>171</v>
      </c>
      <c r="W33" s="135" t="s">
        <v>172</v>
      </c>
    </row>
    <row r="34" spans="1:23" ht="15.75" customHeight="1" x14ac:dyDescent="0.2">
      <c r="B34" s="137" t="s">
        <v>139</v>
      </c>
      <c r="C34" s="138">
        <v>519</v>
      </c>
      <c r="D34" s="138">
        <v>439</v>
      </c>
      <c r="E34" s="139">
        <v>25</v>
      </c>
      <c r="F34" s="138">
        <v>17</v>
      </c>
      <c r="G34" s="138">
        <v>8</v>
      </c>
      <c r="H34" s="120">
        <v>552</v>
      </c>
      <c r="I34" s="120">
        <v>403</v>
      </c>
      <c r="J34" s="120">
        <v>25</v>
      </c>
      <c r="K34" s="120">
        <v>22</v>
      </c>
      <c r="L34" s="120">
        <v>10</v>
      </c>
      <c r="M34" s="138">
        <v>552</v>
      </c>
      <c r="N34" s="138">
        <v>400</v>
      </c>
      <c r="O34" s="139">
        <v>23</v>
      </c>
      <c r="P34" s="140">
        <v>555</v>
      </c>
      <c r="Q34" s="140">
        <v>436</v>
      </c>
      <c r="R34" s="140">
        <v>23</v>
      </c>
      <c r="S34" s="141" t="s">
        <v>140</v>
      </c>
      <c r="T34" s="142">
        <v>427</v>
      </c>
      <c r="U34" s="142">
        <v>24</v>
      </c>
      <c r="V34" s="142">
        <v>16</v>
      </c>
      <c r="W34" s="142">
        <v>6</v>
      </c>
    </row>
    <row r="35" spans="1:23" ht="15.75" customHeight="1" x14ac:dyDescent="0.2">
      <c r="B35" s="137" t="s">
        <v>141</v>
      </c>
      <c r="C35" s="138">
        <v>178</v>
      </c>
      <c r="D35" s="138">
        <v>139</v>
      </c>
      <c r="E35" s="139">
        <v>22</v>
      </c>
      <c r="F35" s="138">
        <v>8</v>
      </c>
      <c r="G35" s="138">
        <v>3</v>
      </c>
      <c r="H35" s="120">
        <v>170</v>
      </c>
      <c r="I35" s="120">
        <v>117</v>
      </c>
      <c r="J35" s="120">
        <v>22</v>
      </c>
      <c r="K35" s="120">
        <v>9</v>
      </c>
      <c r="L35" s="120">
        <v>5</v>
      </c>
      <c r="M35" s="138">
        <v>154</v>
      </c>
      <c r="N35" s="138">
        <v>107</v>
      </c>
      <c r="O35" s="139">
        <v>10</v>
      </c>
      <c r="P35" s="140">
        <v>114</v>
      </c>
      <c r="Q35" s="140">
        <v>70</v>
      </c>
      <c r="R35" s="140">
        <v>10</v>
      </c>
      <c r="S35" s="141" t="s">
        <v>142</v>
      </c>
      <c r="T35" s="142">
        <v>35</v>
      </c>
      <c r="U35" s="142" t="s">
        <v>143</v>
      </c>
      <c r="V35" s="142" t="s">
        <v>143</v>
      </c>
      <c r="W35" s="142" t="s">
        <v>143</v>
      </c>
    </row>
    <row r="36" spans="1:23" ht="15.75" customHeight="1" x14ac:dyDescent="0.2">
      <c r="B36" s="143" t="s">
        <v>144</v>
      </c>
      <c r="C36" s="144">
        <v>101</v>
      </c>
      <c r="D36" s="144">
        <v>86</v>
      </c>
      <c r="E36" s="145">
        <v>25</v>
      </c>
      <c r="F36" s="144">
        <v>3</v>
      </c>
      <c r="G36" s="144">
        <v>2</v>
      </c>
      <c r="H36" s="125">
        <v>115</v>
      </c>
      <c r="I36" s="125">
        <v>91</v>
      </c>
      <c r="J36" s="125">
        <v>25</v>
      </c>
      <c r="K36" s="125">
        <v>2</v>
      </c>
      <c r="L36" s="125">
        <v>1</v>
      </c>
      <c r="M36" s="144">
        <v>119</v>
      </c>
      <c r="N36" s="144">
        <v>94</v>
      </c>
      <c r="O36" s="145">
        <v>25</v>
      </c>
      <c r="P36" s="146">
        <v>134</v>
      </c>
      <c r="Q36" s="146">
        <v>101</v>
      </c>
      <c r="R36" s="146">
        <v>25</v>
      </c>
      <c r="S36" s="141" t="s">
        <v>145</v>
      </c>
      <c r="T36" s="142">
        <v>112</v>
      </c>
      <c r="U36" s="142">
        <v>25</v>
      </c>
      <c r="V36" s="142">
        <v>4</v>
      </c>
      <c r="W36" s="142">
        <v>1</v>
      </c>
    </row>
    <row r="37" spans="1:23" ht="15.75" customHeight="1" x14ac:dyDescent="0.2">
      <c r="B37" s="143" t="s">
        <v>146</v>
      </c>
      <c r="C37" s="144">
        <v>24</v>
      </c>
      <c r="D37" s="144">
        <v>23</v>
      </c>
      <c r="E37" s="145">
        <v>6</v>
      </c>
      <c r="F37" s="144">
        <v>1</v>
      </c>
      <c r="G37" s="144">
        <v>0</v>
      </c>
      <c r="H37" s="125">
        <v>31</v>
      </c>
      <c r="I37" s="125">
        <v>27</v>
      </c>
      <c r="J37" s="125">
        <v>6</v>
      </c>
      <c r="K37" s="125">
        <v>0</v>
      </c>
      <c r="L37" s="125">
        <v>0</v>
      </c>
      <c r="M37" s="144">
        <v>38</v>
      </c>
      <c r="N37" s="144">
        <v>30</v>
      </c>
      <c r="O37" s="145">
        <v>2</v>
      </c>
      <c r="P37" s="146">
        <v>47</v>
      </c>
      <c r="Q37" s="146">
        <v>32</v>
      </c>
      <c r="R37" s="146">
        <v>2</v>
      </c>
      <c r="S37" s="141" t="s">
        <v>147</v>
      </c>
      <c r="T37" s="142">
        <v>28</v>
      </c>
      <c r="U37" s="142">
        <v>2</v>
      </c>
      <c r="V37" s="142">
        <v>2</v>
      </c>
      <c r="W37" s="142">
        <v>1</v>
      </c>
    </row>
    <row r="38" spans="1:23" ht="15.75" customHeight="1" x14ac:dyDescent="0.2">
      <c r="B38" s="143" t="s">
        <v>148</v>
      </c>
      <c r="C38" s="144">
        <v>55</v>
      </c>
      <c r="D38" s="144">
        <v>30</v>
      </c>
      <c r="E38" s="145">
        <v>9</v>
      </c>
      <c r="F38" s="144">
        <v>0</v>
      </c>
      <c r="G38" s="144">
        <v>0</v>
      </c>
      <c r="H38" s="125">
        <v>54</v>
      </c>
      <c r="I38" s="125">
        <v>30</v>
      </c>
      <c r="J38" s="125">
        <v>9</v>
      </c>
      <c r="K38" s="125">
        <v>0</v>
      </c>
      <c r="L38" s="125">
        <v>0</v>
      </c>
      <c r="M38" s="144">
        <v>44</v>
      </c>
      <c r="N38" s="144">
        <v>30</v>
      </c>
      <c r="O38" s="145">
        <v>9</v>
      </c>
      <c r="P38" s="146">
        <v>55</v>
      </c>
      <c r="Q38" s="146">
        <v>31</v>
      </c>
      <c r="R38" s="146">
        <v>9</v>
      </c>
      <c r="S38" s="141" t="s">
        <v>150</v>
      </c>
      <c r="T38" s="142">
        <v>40</v>
      </c>
      <c r="U38" s="142">
        <v>9</v>
      </c>
      <c r="V38" s="142">
        <v>0</v>
      </c>
      <c r="W38" s="142">
        <v>0</v>
      </c>
    </row>
    <row r="39" spans="1:23" ht="15.75" customHeight="1" x14ac:dyDescent="0.2">
      <c r="B39" s="143" t="s">
        <v>152</v>
      </c>
      <c r="C39" s="144">
        <v>157</v>
      </c>
      <c r="D39" s="144">
        <v>116</v>
      </c>
      <c r="E39" s="145">
        <v>28</v>
      </c>
      <c r="F39" s="144">
        <v>4</v>
      </c>
      <c r="G39" s="144">
        <v>2</v>
      </c>
      <c r="H39" s="125">
        <v>158</v>
      </c>
      <c r="I39" s="125">
        <v>103</v>
      </c>
      <c r="J39" s="125">
        <v>28</v>
      </c>
      <c r="K39" s="125">
        <v>11</v>
      </c>
      <c r="L39" s="125">
        <v>8</v>
      </c>
      <c r="M39" s="144">
        <v>147</v>
      </c>
      <c r="N39" s="144">
        <v>102</v>
      </c>
      <c r="O39" s="145">
        <v>21</v>
      </c>
      <c r="P39" s="146">
        <v>150</v>
      </c>
      <c r="Q39" s="146">
        <v>112</v>
      </c>
      <c r="R39" s="146">
        <v>21</v>
      </c>
      <c r="S39" s="141" t="s">
        <v>153</v>
      </c>
      <c r="T39" s="142">
        <v>93</v>
      </c>
      <c r="U39" s="142">
        <v>22</v>
      </c>
      <c r="V39" s="142">
        <v>1</v>
      </c>
      <c r="W39" s="142">
        <v>0</v>
      </c>
    </row>
    <row r="40" spans="1:23" ht="15.75" customHeight="1" x14ac:dyDescent="0.2">
      <c r="A40" s="147"/>
      <c r="B40" s="143" t="s">
        <v>154</v>
      </c>
      <c r="C40" s="144">
        <v>96</v>
      </c>
      <c r="D40" s="144">
        <v>76</v>
      </c>
      <c r="E40" s="145">
        <v>28</v>
      </c>
      <c r="F40" s="144">
        <v>2</v>
      </c>
      <c r="G40" s="144">
        <v>2</v>
      </c>
      <c r="H40" s="125">
        <v>95</v>
      </c>
      <c r="I40" s="125">
        <v>72</v>
      </c>
      <c r="J40" s="125">
        <v>28</v>
      </c>
      <c r="K40" s="125">
        <v>0</v>
      </c>
      <c r="L40" s="125">
        <v>0</v>
      </c>
      <c r="M40" s="144">
        <v>111</v>
      </c>
      <c r="N40" s="144">
        <v>82</v>
      </c>
      <c r="O40" s="145">
        <v>26</v>
      </c>
      <c r="P40" s="146">
        <v>114</v>
      </c>
      <c r="Q40" s="146">
        <v>97</v>
      </c>
      <c r="R40" s="146">
        <v>26</v>
      </c>
      <c r="S40" s="141" t="s">
        <v>155</v>
      </c>
      <c r="T40" s="142">
        <v>109</v>
      </c>
      <c r="U40" s="142">
        <v>26</v>
      </c>
      <c r="V40" s="142">
        <v>1</v>
      </c>
      <c r="W40" s="142">
        <v>1</v>
      </c>
    </row>
    <row r="41" spans="1:23" ht="15.75" customHeight="1" x14ac:dyDescent="0.2">
      <c r="B41" s="143" t="s">
        <v>156</v>
      </c>
      <c r="C41" s="144">
        <v>205</v>
      </c>
      <c r="D41" s="144">
        <v>155</v>
      </c>
      <c r="E41" s="145">
        <v>26</v>
      </c>
      <c r="F41" s="144">
        <v>5</v>
      </c>
      <c r="G41" s="144">
        <v>3</v>
      </c>
      <c r="H41" s="125">
        <v>191</v>
      </c>
      <c r="I41" s="125">
        <v>126</v>
      </c>
      <c r="J41" s="125">
        <v>26</v>
      </c>
      <c r="K41" s="125">
        <v>7</v>
      </c>
      <c r="L41" s="125">
        <v>5</v>
      </c>
      <c r="M41" s="144">
        <v>178</v>
      </c>
      <c r="N41" s="144">
        <v>116</v>
      </c>
      <c r="O41" s="145">
        <v>24</v>
      </c>
      <c r="P41" s="146">
        <v>165</v>
      </c>
      <c r="Q41" s="146">
        <v>110</v>
      </c>
      <c r="R41" s="146">
        <v>24</v>
      </c>
      <c r="S41" s="141" t="s">
        <v>157</v>
      </c>
      <c r="T41" s="142">
        <v>99</v>
      </c>
      <c r="U41" s="142">
        <v>26</v>
      </c>
      <c r="V41" s="142">
        <v>2</v>
      </c>
      <c r="W41" s="142">
        <v>2</v>
      </c>
    </row>
    <row r="42" spans="1:23" ht="15.75" customHeight="1" x14ac:dyDescent="0.2">
      <c r="B42" s="143" t="s">
        <v>158</v>
      </c>
      <c r="C42" s="144">
        <v>165</v>
      </c>
      <c r="D42" s="144">
        <v>138</v>
      </c>
      <c r="E42" s="145">
        <v>27</v>
      </c>
      <c r="F42" s="144">
        <v>6</v>
      </c>
      <c r="G42" s="144">
        <v>2</v>
      </c>
      <c r="H42" s="125">
        <v>182</v>
      </c>
      <c r="I42" s="125">
        <v>139</v>
      </c>
      <c r="J42" s="125">
        <v>27</v>
      </c>
      <c r="K42" s="125">
        <v>1</v>
      </c>
      <c r="L42" s="125">
        <v>0</v>
      </c>
      <c r="M42" s="144">
        <v>176</v>
      </c>
      <c r="N42" s="144">
        <v>126</v>
      </c>
      <c r="O42" s="145">
        <v>27</v>
      </c>
      <c r="P42" s="146">
        <v>164</v>
      </c>
      <c r="Q42" s="146">
        <v>132</v>
      </c>
      <c r="R42" s="146">
        <v>27</v>
      </c>
      <c r="S42" s="141" t="s">
        <v>159</v>
      </c>
      <c r="T42" s="142">
        <v>127</v>
      </c>
      <c r="U42" s="142">
        <v>29</v>
      </c>
      <c r="V42" s="142">
        <v>2</v>
      </c>
      <c r="W42" s="142">
        <v>1</v>
      </c>
    </row>
    <row r="43" spans="1:23" ht="15.75" customHeight="1" x14ac:dyDescent="0.2">
      <c r="B43" s="148" t="s">
        <v>160</v>
      </c>
      <c r="C43" s="149">
        <v>1500</v>
      </c>
      <c r="D43" s="149">
        <v>1202</v>
      </c>
      <c r="E43" s="150">
        <v>196</v>
      </c>
      <c r="F43" s="149">
        <v>46</v>
      </c>
      <c r="G43" s="149">
        <v>22</v>
      </c>
      <c r="H43" s="129">
        <f>SUM(H34:H42)</f>
        <v>1548</v>
      </c>
      <c r="I43" s="129">
        <f>SUM(I34:I42)</f>
        <v>1108</v>
      </c>
      <c r="J43" s="129">
        <f>SUM(J34:J42)</f>
        <v>196</v>
      </c>
      <c r="K43" s="129">
        <f>SUM(K34:K42)</f>
        <v>52</v>
      </c>
      <c r="L43" s="129">
        <f>SUM(L34:L42)</f>
        <v>29</v>
      </c>
      <c r="M43" s="149">
        <v>1519</v>
      </c>
      <c r="N43" s="149">
        <v>1087</v>
      </c>
      <c r="O43" s="150">
        <f>SUM(O34:O42)</f>
        <v>167</v>
      </c>
      <c r="P43" s="151">
        <f>SUM(P34:P42)</f>
        <v>1498</v>
      </c>
      <c r="Q43" s="151">
        <f>SUM(Q34:Q42)</f>
        <v>1121</v>
      </c>
      <c r="R43" s="151">
        <f>SUM(R34:R42)</f>
        <v>167</v>
      </c>
      <c r="S43" s="152">
        <v>1411</v>
      </c>
      <c r="T43" s="153">
        <v>1070</v>
      </c>
      <c r="U43" s="153">
        <v>163</v>
      </c>
      <c r="V43" s="153">
        <v>28</v>
      </c>
      <c r="W43" s="153">
        <v>12</v>
      </c>
    </row>
    <row r="44" spans="1:23" ht="15.75" customHeight="1" x14ac:dyDescent="0.2">
      <c r="B44" s="154" t="s">
        <v>161</v>
      </c>
      <c r="C44" s="155"/>
      <c r="D44" s="155"/>
      <c r="E44" s="156"/>
      <c r="F44" s="155"/>
      <c r="G44" s="155"/>
      <c r="H44" s="157"/>
      <c r="I44" s="157"/>
      <c r="J44" s="157"/>
      <c r="K44" s="157"/>
      <c r="L44" s="157"/>
      <c r="M44" s="155"/>
      <c r="N44" s="155"/>
      <c r="O44" s="156"/>
      <c r="P44" s="158"/>
      <c r="Q44" s="158"/>
      <c r="R44" s="158"/>
      <c r="S44" s="761" t="s">
        <v>173</v>
      </c>
      <c r="T44" s="761"/>
      <c r="U44" s="761"/>
      <c r="V44" s="761"/>
      <c r="W44" s="761"/>
    </row>
    <row r="45" spans="1:23" ht="15.75" customHeight="1" x14ac:dyDescent="0.2">
      <c r="O45" s="104"/>
      <c r="T45" s="160"/>
      <c r="U45" s="161"/>
      <c r="V45" s="161"/>
      <c r="W45" s="161"/>
    </row>
    <row r="46" spans="1:23" ht="24" customHeight="1" x14ac:dyDescent="0.2">
      <c r="B46" s="112" t="s">
        <v>174</v>
      </c>
      <c r="C46" s="763" t="s">
        <v>123</v>
      </c>
      <c r="D46" s="763"/>
      <c r="E46" s="763"/>
      <c r="F46" s="769"/>
      <c r="G46" s="769"/>
      <c r="H46" s="764" t="s">
        <v>124</v>
      </c>
      <c r="I46" s="764"/>
      <c r="J46" s="764"/>
      <c r="K46" s="764"/>
      <c r="L46" s="764"/>
      <c r="M46" s="763" t="s">
        <v>125</v>
      </c>
      <c r="N46" s="763"/>
      <c r="O46" s="763"/>
      <c r="P46" s="765" t="s">
        <v>126</v>
      </c>
      <c r="Q46" s="765"/>
      <c r="R46" s="765"/>
      <c r="S46" s="763" t="s">
        <v>127</v>
      </c>
      <c r="T46" s="763"/>
      <c r="U46" s="763"/>
      <c r="V46" s="763"/>
      <c r="W46" s="763"/>
    </row>
    <row r="47" spans="1:23" ht="15.75" customHeight="1" x14ac:dyDescent="0.2">
      <c r="B47" s="114" t="s">
        <v>128</v>
      </c>
      <c r="C47" s="135" t="s">
        <v>129</v>
      </c>
      <c r="D47" s="135" t="s">
        <v>130</v>
      </c>
      <c r="E47" s="135" t="s">
        <v>175</v>
      </c>
      <c r="F47" s="135" t="s">
        <v>176</v>
      </c>
      <c r="G47" s="135" t="s">
        <v>177</v>
      </c>
      <c r="H47" s="116" t="s">
        <v>129</v>
      </c>
      <c r="I47" s="116" t="s">
        <v>130</v>
      </c>
      <c r="J47" s="116" t="s">
        <v>175</v>
      </c>
      <c r="K47" s="116" t="s">
        <v>176</v>
      </c>
      <c r="L47" s="116" t="s">
        <v>177</v>
      </c>
      <c r="M47" s="135" t="s">
        <v>129</v>
      </c>
      <c r="N47" s="135" t="s">
        <v>130</v>
      </c>
      <c r="O47" s="135" t="s">
        <v>178</v>
      </c>
      <c r="P47" s="136" t="s">
        <v>129</v>
      </c>
      <c r="Q47" s="136" t="s">
        <v>130</v>
      </c>
      <c r="R47" s="136" t="s">
        <v>178</v>
      </c>
      <c r="S47" s="135" t="s">
        <v>135</v>
      </c>
      <c r="T47" s="135" t="s">
        <v>130</v>
      </c>
      <c r="U47" s="135" t="s">
        <v>178</v>
      </c>
      <c r="V47" s="135" t="s">
        <v>179</v>
      </c>
      <c r="W47" s="135" t="s">
        <v>180</v>
      </c>
    </row>
    <row r="48" spans="1:23" ht="15.75" customHeight="1" x14ac:dyDescent="0.2">
      <c r="B48" s="117" t="s">
        <v>139</v>
      </c>
      <c r="C48" s="162">
        <v>519</v>
      </c>
      <c r="D48" s="162">
        <v>439</v>
      </c>
      <c r="E48" s="162"/>
      <c r="F48" s="162">
        <v>3</v>
      </c>
      <c r="G48" s="162">
        <v>1</v>
      </c>
      <c r="H48" s="120">
        <v>552</v>
      </c>
      <c r="I48" s="120">
        <v>403</v>
      </c>
      <c r="J48" s="120">
        <v>48</v>
      </c>
      <c r="K48" s="120">
        <v>3</v>
      </c>
      <c r="L48" s="120">
        <v>1</v>
      </c>
      <c r="M48" s="162">
        <v>552</v>
      </c>
      <c r="N48" s="162">
        <v>400</v>
      </c>
      <c r="O48" s="162">
        <v>10</v>
      </c>
      <c r="P48" s="140">
        <v>555</v>
      </c>
      <c r="Q48" s="140">
        <v>436</v>
      </c>
      <c r="R48" s="140">
        <v>10</v>
      </c>
      <c r="S48" s="141" t="s">
        <v>140</v>
      </c>
      <c r="T48" s="142">
        <v>427</v>
      </c>
      <c r="U48" s="142">
        <v>10</v>
      </c>
      <c r="V48" s="142">
        <v>1</v>
      </c>
      <c r="W48" s="142">
        <v>0</v>
      </c>
    </row>
    <row r="49" spans="1:36" ht="15.75" customHeight="1" x14ac:dyDescent="0.2">
      <c r="B49" s="117" t="s">
        <v>141</v>
      </c>
      <c r="C49" s="162">
        <v>178</v>
      </c>
      <c r="D49" s="162">
        <v>139</v>
      </c>
      <c r="E49" s="162"/>
      <c r="F49" s="162">
        <v>0</v>
      </c>
      <c r="G49" s="162">
        <v>0</v>
      </c>
      <c r="H49" s="120">
        <v>170</v>
      </c>
      <c r="I49" s="120">
        <v>117</v>
      </c>
      <c r="J49" s="120">
        <v>24</v>
      </c>
      <c r="K49" s="120">
        <v>2</v>
      </c>
      <c r="L49" s="120">
        <v>2</v>
      </c>
      <c r="M49" s="162">
        <v>154</v>
      </c>
      <c r="N49" s="162">
        <v>107</v>
      </c>
      <c r="O49" s="162" t="s">
        <v>143</v>
      </c>
      <c r="P49" s="140">
        <v>114</v>
      </c>
      <c r="Q49" s="140">
        <v>70</v>
      </c>
      <c r="R49" s="140" t="s">
        <v>143</v>
      </c>
      <c r="S49" s="141" t="s">
        <v>142</v>
      </c>
      <c r="T49" s="142">
        <v>35</v>
      </c>
      <c r="U49" s="142" t="s">
        <v>143</v>
      </c>
      <c r="V49" s="142" t="s">
        <v>143</v>
      </c>
      <c r="W49" s="142" t="s">
        <v>143</v>
      </c>
    </row>
    <row r="50" spans="1:36" ht="48.75" customHeight="1" x14ac:dyDescent="0.2">
      <c r="B50" s="123" t="s">
        <v>144</v>
      </c>
      <c r="C50" s="142">
        <v>101</v>
      </c>
      <c r="D50" s="142">
        <v>86</v>
      </c>
      <c r="E50" s="142"/>
      <c r="F50" s="142">
        <v>0</v>
      </c>
      <c r="G50" s="142">
        <v>0</v>
      </c>
      <c r="H50" s="125">
        <v>115</v>
      </c>
      <c r="I50" s="125">
        <v>91</v>
      </c>
      <c r="J50" s="125">
        <v>15</v>
      </c>
      <c r="K50" s="125">
        <v>0</v>
      </c>
      <c r="L50" s="125">
        <v>0</v>
      </c>
      <c r="M50" s="142">
        <v>119</v>
      </c>
      <c r="N50" s="142">
        <v>94</v>
      </c>
      <c r="O50" s="142">
        <v>8</v>
      </c>
      <c r="P50" s="146">
        <v>134</v>
      </c>
      <c r="Q50" s="146">
        <v>101</v>
      </c>
      <c r="R50" s="146">
        <v>8</v>
      </c>
      <c r="S50" s="141" t="s">
        <v>145</v>
      </c>
      <c r="T50" s="142">
        <v>112</v>
      </c>
      <c r="U50" s="142">
        <v>8</v>
      </c>
      <c r="V50" s="142">
        <v>0</v>
      </c>
      <c r="W50" s="142">
        <v>0</v>
      </c>
    </row>
    <row r="51" spans="1:36" ht="15.75" customHeight="1" x14ac:dyDescent="0.2">
      <c r="B51" s="123" t="s">
        <v>146</v>
      </c>
      <c r="C51" s="142">
        <v>24</v>
      </c>
      <c r="D51" s="142">
        <v>23</v>
      </c>
      <c r="E51" s="142"/>
      <c r="F51" s="142">
        <v>0</v>
      </c>
      <c r="G51" s="142">
        <v>0</v>
      </c>
      <c r="H51" s="125">
        <v>31</v>
      </c>
      <c r="I51" s="125">
        <v>27</v>
      </c>
      <c r="J51" s="125">
        <v>1</v>
      </c>
      <c r="K51" s="125">
        <v>0</v>
      </c>
      <c r="L51" s="125">
        <v>0</v>
      </c>
      <c r="M51" s="142">
        <v>38</v>
      </c>
      <c r="N51" s="142">
        <v>30</v>
      </c>
      <c r="O51" s="142">
        <v>0</v>
      </c>
      <c r="P51" s="146">
        <v>47</v>
      </c>
      <c r="Q51" s="146">
        <v>32</v>
      </c>
      <c r="R51" s="146">
        <v>0</v>
      </c>
      <c r="S51" s="141" t="s">
        <v>147</v>
      </c>
      <c r="T51" s="142">
        <v>28</v>
      </c>
      <c r="U51" s="142">
        <v>0</v>
      </c>
      <c r="V51" s="142" t="s">
        <v>181</v>
      </c>
      <c r="W51" s="142" t="s">
        <v>181</v>
      </c>
    </row>
    <row r="52" spans="1:36" ht="15.75" customHeight="1" x14ac:dyDescent="0.2">
      <c r="B52" s="123" t="s">
        <v>148</v>
      </c>
      <c r="C52" s="142">
        <v>55</v>
      </c>
      <c r="D52" s="142">
        <v>30</v>
      </c>
      <c r="E52" s="142"/>
      <c r="F52" s="142">
        <v>0</v>
      </c>
      <c r="G52" s="142">
        <v>0</v>
      </c>
      <c r="H52" s="125">
        <v>54</v>
      </c>
      <c r="I52" s="125">
        <v>30</v>
      </c>
      <c r="J52" s="125">
        <v>11</v>
      </c>
      <c r="K52" s="125">
        <v>0</v>
      </c>
      <c r="L52" s="125">
        <v>0</v>
      </c>
      <c r="M52" s="142">
        <v>44</v>
      </c>
      <c r="N52" s="142">
        <v>30</v>
      </c>
      <c r="O52" s="142">
        <v>1</v>
      </c>
      <c r="P52" s="146">
        <v>55</v>
      </c>
      <c r="Q52" s="146">
        <v>31</v>
      </c>
      <c r="R52" s="146">
        <v>1</v>
      </c>
      <c r="S52" s="141" t="s">
        <v>150</v>
      </c>
      <c r="T52" s="142">
        <v>40</v>
      </c>
      <c r="U52" s="142">
        <v>1</v>
      </c>
      <c r="V52" s="142">
        <v>0</v>
      </c>
      <c r="W52" s="142">
        <v>0</v>
      </c>
    </row>
    <row r="53" spans="1:36" ht="15.75" customHeight="1" x14ac:dyDescent="0.2">
      <c r="B53" s="123" t="s">
        <v>152</v>
      </c>
      <c r="C53" s="142">
        <v>157</v>
      </c>
      <c r="D53" s="142">
        <v>116</v>
      </c>
      <c r="E53" s="142"/>
      <c r="F53" s="142">
        <v>1</v>
      </c>
      <c r="G53" s="142">
        <v>0</v>
      </c>
      <c r="H53" s="125">
        <v>158</v>
      </c>
      <c r="I53" s="125">
        <v>103</v>
      </c>
      <c r="J53" s="125">
        <v>38</v>
      </c>
      <c r="K53" s="125">
        <v>0</v>
      </c>
      <c r="L53" s="125">
        <v>0</v>
      </c>
      <c r="M53" s="142">
        <v>147</v>
      </c>
      <c r="N53" s="142">
        <v>102</v>
      </c>
      <c r="O53" s="142">
        <v>9</v>
      </c>
      <c r="P53" s="146">
        <v>150</v>
      </c>
      <c r="Q53" s="146">
        <v>112</v>
      </c>
      <c r="R53" s="146">
        <v>9</v>
      </c>
      <c r="S53" s="141" t="s">
        <v>153</v>
      </c>
      <c r="T53" s="142">
        <v>93</v>
      </c>
      <c r="U53" s="142">
        <v>9</v>
      </c>
      <c r="V53" s="142">
        <v>1</v>
      </c>
      <c r="W53" s="142">
        <v>0</v>
      </c>
    </row>
    <row r="54" spans="1:36" ht="15.75" customHeight="1" x14ac:dyDescent="0.2">
      <c r="B54" s="123" t="s">
        <v>154</v>
      </c>
      <c r="C54" s="142">
        <v>96</v>
      </c>
      <c r="D54" s="142">
        <v>76</v>
      </c>
      <c r="E54" s="142"/>
      <c r="F54" s="142">
        <v>0</v>
      </c>
      <c r="G54" s="142">
        <v>0</v>
      </c>
      <c r="H54" s="125">
        <v>95</v>
      </c>
      <c r="I54" s="125">
        <v>72</v>
      </c>
      <c r="J54" s="125">
        <v>42</v>
      </c>
      <c r="K54" s="125">
        <v>0</v>
      </c>
      <c r="L54" s="125">
        <v>0</v>
      </c>
      <c r="M54" s="142">
        <v>111</v>
      </c>
      <c r="N54" s="142">
        <v>82</v>
      </c>
      <c r="O54" s="142">
        <v>8</v>
      </c>
      <c r="P54" s="146">
        <v>114</v>
      </c>
      <c r="Q54" s="146">
        <v>97</v>
      </c>
      <c r="R54" s="146">
        <v>8</v>
      </c>
      <c r="S54" s="141" t="s">
        <v>155</v>
      </c>
      <c r="T54" s="142">
        <v>109</v>
      </c>
      <c r="U54" s="142">
        <v>8</v>
      </c>
      <c r="V54" s="142">
        <v>1</v>
      </c>
      <c r="W54" s="142">
        <v>1</v>
      </c>
    </row>
    <row r="55" spans="1:36" ht="15.75" customHeight="1" x14ac:dyDescent="0.2">
      <c r="B55" s="123" t="s">
        <v>156</v>
      </c>
      <c r="C55" s="142">
        <v>205</v>
      </c>
      <c r="D55" s="142">
        <v>155</v>
      </c>
      <c r="E55" s="142"/>
      <c r="F55" s="142">
        <v>0</v>
      </c>
      <c r="G55" s="142">
        <v>0</v>
      </c>
      <c r="H55" s="125">
        <v>191</v>
      </c>
      <c r="I55" s="125">
        <v>126</v>
      </c>
      <c r="J55" s="125">
        <v>43</v>
      </c>
      <c r="K55" s="125">
        <v>0</v>
      </c>
      <c r="L55" s="125">
        <v>0</v>
      </c>
      <c r="M55" s="142">
        <v>178</v>
      </c>
      <c r="N55" s="142">
        <v>116</v>
      </c>
      <c r="O55" s="142">
        <v>8</v>
      </c>
      <c r="P55" s="146">
        <v>165</v>
      </c>
      <c r="Q55" s="146">
        <v>110</v>
      </c>
      <c r="R55" s="146">
        <v>8</v>
      </c>
      <c r="S55" s="141" t="s">
        <v>157</v>
      </c>
      <c r="T55" s="142">
        <v>99</v>
      </c>
      <c r="U55" s="142">
        <v>8</v>
      </c>
      <c r="V55" s="142">
        <v>0</v>
      </c>
      <c r="W55" s="142">
        <v>0</v>
      </c>
    </row>
    <row r="56" spans="1:36" ht="15.75" customHeight="1" x14ac:dyDescent="0.2">
      <c r="B56" s="123" t="s">
        <v>158</v>
      </c>
      <c r="C56" s="142">
        <v>165</v>
      </c>
      <c r="D56" s="142">
        <v>138</v>
      </c>
      <c r="E56" s="142"/>
      <c r="F56" s="142">
        <v>0</v>
      </c>
      <c r="G56" s="142">
        <v>0</v>
      </c>
      <c r="H56" s="125">
        <v>182</v>
      </c>
      <c r="I56" s="125">
        <v>139</v>
      </c>
      <c r="J56" s="125">
        <v>44</v>
      </c>
      <c r="K56" s="125">
        <v>1</v>
      </c>
      <c r="L56" s="125">
        <v>0</v>
      </c>
      <c r="M56" s="142">
        <v>176</v>
      </c>
      <c r="N56" s="142">
        <v>126</v>
      </c>
      <c r="O56" s="142">
        <v>10</v>
      </c>
      <c r="P56" s="146">
        <v>164</v>
      </c>
      <c r="Q56" s="146">
        <v>132</v>
      </c>
      <c r="R56" s="146">
        <v>10</v>
      </c>
      <c r="S56" s="141" t="s">
        <v>159</v>
      </c>
      <c r="T56" s="142">
        <v>127</v>
      </c>
      <c r="U56" s="142">
        <v>10</v>
      </c>
      <c r="V56" s="142">
        <v>0</v>
      </c>
      <c r="W56" s="142">
        <v>0</v>
      </c>
    </row>
    <row r="57" spans="1:36" ht="15.75" customHeight="1" x14ac:dyDescent="0.2">
      <c r="B57" s="114" t="s">
        <v>182</v>
      </c>
      <c r="C57" s="163"/>
      <c r="D57" s="163"/>
      <c r="E57" s="164"/>
      <c r="F57" s="163">
        <v>0</v>
      </c>
      <c r="G57" s="163">
        <v>0</v>
      </c>
      <c r="H57" s="165"/>
      <c r="I57" s="165"/>
      <c r="J57" s="165"/>
      <c r="K57" s="165"/>
      <c r="L57" s="165"/>
      <c r="M57" s="163"/>
      <c r="N57" s="163"/>
      <c r="O57" s="164"/>
      <c r="P57" s="166"/>
      <c r="Q57" s="146"/>
      <c r="R57" s="146"/>
      <c r="S57" s="141"/>
      <c r="T57" s="142"/>
      <c r="U57" s="142"/>
      <c r="V57" s="142"/>
      <c r="W57" s="142"/>
    </row>
    <row r="58" spans="1:36" ht="15.75" customHeight="1" x14ac:dyDescent="0.2">
      <c r="B58" s="123" t="s">
        <v>183</v>
      </c>
      <c r="C58" s="167"/>
      <c r="D58" s="167"/>
      <c r="E58" s="168"/>
      <c r="F58" s="167">
        <v>0</v>
      </c>
      <c r="G58" s="167">
        <v>0</v>
      </c>
      <c r="H58" s="169"/>
      <c r="I58" s="169"/>
      <c r="J58" s="169"/>
      <c r="K58" s="169"/>
      <c r="L58" s="169"/>
      <c r="M58" s="167"/>
      <c r="N58" s="167"/>
      <c r="O58" s="168"/>
      <c r="P58" s="146" t="s">
        <v>181</v>
      </c>
      <c r="Q58" s="146" t="s">
        <v>181</v>
      </c>
      <c r="R58" s="146" t="s">
        <v>181</v>
      </c>
      <c r="S58" s="141">
        <v>38</v>
      </c>
      <c r="T58" s="142" t="s">
        <v>184</v>
      </c>
      <c r="U58" s="142" t="s">
        <v>185</v>
      </c>
      <c r="V58" s="142">
        <v>2</v>
      </c>
      <c r="W58" s="142">
        <v>0</v>
      </c>
    </row>
    <row r="59" spans="1:36" ht="15.75" customHeight="1" x14ac:dyDescent="0.2">
      <c r="B59" s="126" t="s">
        <v>160</v>
      </c>
      <c r="C59" s="149">
        <f>SUM(C48:C56)</f>
        <v>1500</v>
      </c>
      <c r="D59" s="149">
        <f>SUM(D48:D56)</f>
        <v>1202</v>
      </c>
      <c r="E59" s="150">
        <v>27</v>
      </c>
      <c r="F59" s="149">
        <f t="shared" ref="F59:L59" si="1">SUM(F48:F56)</f>
        <v>4</v>
      </c>
      <c r="G59" s="149">
        <f t="shared" si="1"/>
        <v>1</v>
      </c>
      <c r="H59" s="129">
        <f t="shared" si="1"/>
        <v>1548</v>
      </c>
      <c r="I59" s="129">
        <f t="shared" si="1"/>
        <v>1108</v>
      </c>
      <c r="J59" s="129">
        <f t="shared" si="1"/>
        <v>266</v>
      </c>
      <c r="K59" s="129">
        <f t="shared" si="1"/>
        <v>6</v>
      </c>
      <c r="L59" s="129">
        <f t="shared" si="1"/>
        <v>3</v>
      </c>
      <c r="M59" s="149">
        <v>1519</v>
      </c>
      <c r="N59" s="149">
        <v>1087</v>
      </c>
      <c r="O59" s="150">
        <v>54</v>
      </c>
      <c r="P59" s="151">
        <f>SUM(P48:P56)</f>
        <v>1498</v>
      </c>
      <c r="Q59" s="151">
        <f>SUM(Q48:Q56)</f>
        <v>1121</v>
      </c>
      <c r="R59" s="151">
        <v>54</v>
      </c>
      <c r="S59" s="152">
        <v>1449</v>
      </c>
      <c r="T59" s="153">
        <v>1070</v>
      </c>
      <c r="U59" s="153">
        <v>54</v>
      </c>
      <c r="V59" s="153">
        <v>5</v>
      </c>
      <c r="W59" s="153">
        <v>1</v>
      </c>
    </row>
    <row r="60" spans="1:36" ht="15.75" customHeight="1" x14ac:dyDescent="0.2">
      <c r="B60" s="131" t="s">
        <v>161</v>
      </c>
      <c r="C60" s="768" t="s">
        <v>186</v>
      </c>
      <c r="D60" s="768"/>
      <c r="E60" s="768"/>
      <c r="F60" s="768"/>
      <c r="G60" s="768"/>
      <c r="H60" s="768" t="s">
        <v>187</v>
      </c>
      <c r="I60" s="768"/>
      <c r="J60" s="768"/>
      <c r="K60" s="768"/>
      <c r="L60" s="768"/>
      <c r="M60" s="768" t="s">
        <v>187</v>
      </c>
      <c r="N60" s="768"/>
      <c r="O60" s="768"/>
      <c r="P60" s="768" t="s">
        <v>187</v>
      </c>
      <c r="Q60" s="768"/>
      <c r="R60" s="768"/>
      <c r="S60" s="768" t="s">
        <v>188</v>
      </c>
      <c r="T60" s="768"/>
      <c r="U60" s="768"/>
      <c r="V60" s="768"/>
      <c r="W60" s="768"/>
    </row>
    <row r="61" spans="1:36" ht="15.75" customHeight="1" x14ac:dyDescent="0.2">
      <c r="O61" s="104"/>
      <c r="T61" s="160"/>
      <c r="U61" s="161"/>
      <c r="V61" s="161"/>
      <c r="W61" s="161"/>
    </row>
    <row r="62" spans="1:36" ht="80.25" customHeight="1" x14ac:dyDescent="0.2">
      <c r="A62" s="103"/>
      <c r="B62" s="112" t="s">
        <v>189</v>
      </c>
      <c r="C62" s="763" t="s">
        <v>123</v>
      </c>
      <c r="D62" s="763"/>
      <c r="E62" s="763"/>
      <c r="F62" s="133"/>
      <c r="G62" s="113"/>
      <c r="H62" s="764" t="s">
        <v>124</v>
      </c>
      <c r="I62" s="764"/>
      <c r="J62" s="764"/>
      <c r="K62" s="764"/>
      <c r="L62" s="170"/>
      <c r="M62" s="763" t="s">
        <v>125</v>
      </c>
      <c r="N62" s="763"/>
      <c r="O62" s="763"/>
      <c r="P62" s="765" t="s">
        <v>126</v>
      </c>
      <c r="Q62" s="765"/>
      <c r="R62" s="765"/>
      <c r="S62" s="763" t="s">
        <v>127</v>
      </c>
      <c r="T62" s="763"/>
      <c r="U62" s="763"/>
      <c r="V62" s="763"/>
      <c r="W62" s="763"/>
    </row>
    <row r="63" spans="1:36" ht="15.75" customHeight="1" x14ac:dyDescent="0.2">
      <c r="B63" s="114" t="s">
        <v>128</v>
      </c>
      <c r="C63" s="135" t="s">
        <v>129</v>
      </c>
      <c r="D63" s="135" t="s">
        <v>130</v>
      </c>
      <c r="E63" s="135" t="s">
        <v>190</v>
      </c>
      <c r="F63" s="135" t="s">
        <v>191</v>
      </c>
      <c r="G63" s="116"/>
      <c r="H63" s="116" t="s">
        <v>129</v>
      </c>
      <c r="I63" s="116" t="s">
        <v>130</v>
      </c>
      <c r="J63" s="116" t="s">
        <v>190</v>
      </c>
      <c r="K63" s="116" t="s">
        <v>191</v>
      </c>
      <c r="L63" s="171"/>
      <c r="M63" s="135" t="s">
        <v>129</v>
      </c>
      <c r="N63" s="135" t="s">
        <v>192</v>
      </c>
      <c r="O63" s="135" t="s">
        <v>193</v>
      </c>
      <c r="P63" s="136" t="s">
        <v>129</v>
      </c>
      <c r="Q63" s="136" t="s">
        <v>192</v>
      </c>
      <c r="R63" s="136" t="s">
        <v>193</v>
      </c>
      <c r="S63" s="135" t="s">
        <v>135</v>
      </c>
      <c r="T63" s="135" t="s">
        <v>192</v>
      </c>
      <c r="U63" s="135" t="s">
        <v>193</v>
      </c>
      <c r="V63" s="172"/>
      <c r="W63" s="172"/>
    </row>
    <row r="64" spans="1:36" ht="49.5" customHeight="1" x14ac:dyDescent="0.2">
      <c r="B64" s="117" t="s">
        <v>139</v>
      </c>
      <c r="C64" s="162">
        <v>519</v>
      </c>
      <c r="D64" s="162">
        <v>439</v>
      </c>
      <c r="E64" s="173">
        <v>0</v>
      </c>
      <c r="F64" s="162">
        <v>0</v>
      </c>
      <c r="G64" s="120"/>
      <c r="H64" s="120">
        <v>552</v>
      </c>
      <c r="I64" s="120">
        <v>403</v>
      </c>
      <c r="J64" s="120">
        <v>1</v>
      </c>
      <c r="K64" s="120">
        <v>0</v>
      </c>
      <c r="L64" s="174"/>
      <c r="M64" s="162">
        <v>552</v>
      </c>
      <c r="N64" s="162">
        <v>1</v>
      </c>
      <c r="O64" s="173">
        <v>0</v>
      </c>
      <c r="P64" s="140">
        <v>555</v>
      </c>
      <c r="Q64" s="140">
        <v>0</v>
      </c>
      <c r="R64" s="140">
        <v>0</v>
      </c>
      <c r="S64" s="141" t="s">
        <v>140</v>
      </c>
      <c r="T64" s="142">
        <v>1</v>
      </c>
      <c r="U64" s="142">
        <v>1</v>
      </c>
      <c r="V64" s="175"/>
      <c r="W64" s="175"/>
      <c r="X64" s="110"/>
      <c r="Y64" s="110"/>
      <c r="Z64" s="110"/>
      <c r="AA64" s="110"/>
      <c r="AB64" s="110"/>
      <c r="AC64" s="110"/>
      <c r="AD64" s="110"/>
      <c r="AE64" s="110"/>
      <c r="AF64" s="110"/>
      <c r="AG64" s="110"/>
      <c r="AH64" s="110"/>
      <c r="AI64" s="110"/>
      <c r="AJ64" s="110"/>
    </row>
    <row r="65" spans="1:36" ht="60" customHeight="1" x14ac:dyDescent="0.2">
      <c r="B65" s="117" t="s">
        <v>141</v>
      </c>
      <c r="C65" s="162">
        <v>178</v>
      </c>
      <c r="D65" s="162">
        <v>139</v>
      </c>
      <c r="E65" s="173">
        <v>0</v>
      </c>
      <c r="F65" s="162">
        <v>0</v>
      </c>
      <c r="G65" s="120"/>
      <c r="H65" s="120">
        <v>170</v>
      </c>
      <c r="I65" s="120">
        <v>117</v>
      </c>
      <c r="J65" s="120">
        <v>0</v>
      </c>
      <c r="K65" s="120">
        <v>0</v>
      </c>
      <c r="L65" s="174"/>
      <c r="M65" s="162">
        <v>154</v>
      </c>
      <c r="N65" s="162">
        <v>0</v>
      </c>
      <c r="O65" s="173">
        <v>0</v>
      </c>
      <c r="P65" s="140">
        <v>114</v>
      </c>
      <c r="Q65" s="140">
        <v>0</v>
      </c>
      <c r="R65" s="140">
        <v>0</v>
      </c>
      <c r="S65" s="141" t="s">
        <v>142</v>
      </c>
      <c r="T65" s="142" t="s">
        <v>143</v>
      </c>
      <c r="U65" s="142" t="s">
        <v>143</v>
      </c>
      <c r="V65" s="175"/>
      <c r="W65" s="175"/>
      <c r="X65" s="103"/>
      <c r="Y65" s="103"/>
      <c r="Z65" s="103"/>
      <c r="AA65" s="103"/>
      <c r="AB65" s="103"/>
      <c r="AC65" s="103"/>
      <c r="AD65" s="103"/>
      <c r="AE65" s="103"/>
      <c r="AF65" s="103"/>
      <c r="AG65" s="103"/>
      <c r="AH65" s="103"/>
      <c r="AI65" s="103"/>
      <c r="AJ65" s="103"/>
    </row>
    <row r="66" spans="1:36" ht="15.75" customHeight="1" x14ac:dyDescent="0.2">
      <c r="B66" s="123" t="s">
        <v>144</v>
      </c>
      <c r="C66" s="142">
        <v>101</v>
      </c>
      <c r="D66" s="142">
        <v>86</v>
      </c>
      <c r="E66" s="168">
        <v>1</v>
      </c>
      <c r="F66" s="142">
        <v>0</v>
      </c>
      <c r="G66" s="125"/>
      <c r="H66" s="125">
        <v>115</v>
      </c>
      <c r="I66" s="125">
        <v>91</v>
      </c>
      <c r="J66" s="125">
        <v>0</v>
      </c>
      <c r="K66" s="125">
        <v>0</v>
      </c>
      <c r="L66" s="176"/>
      <c r="M66" s="142">
        <v>119</v>
      </c>
      <c r="N66" s="142">
        <v>0</v>
      </c>
      <c r="O66" s="168">
        <v>0</v>
      </c>
      <c r="P66" s="146">
        <v>134</v>
      </c>
      <c r="Q66" s="146">
        <v>1</v>
      </c>
      <c r="R66" s="146">
        <v>0</v>
      </c>
      <c r="S66" s="141" t="s">
        <v>145</v>
      </c>
      <c r="T66" s="142">
        <v>0</v>
      </c>
      <c r="U66" s="142">
        <v>0</v>
      </c>
      <c r="V66" s="175"/>
      <c r="W66" s="175"/>
    </row>
    <row r="67" spans="1:36" ht="15.75" customHeight="1" x14ac:dyDescent="0.2">
      <c r="B67" s="123" t="s">
        <v>146</v>
      </c>
      <c r="C67" s="142">
        <v>24</v>
      </c>
      <c r="D67" s="142">
        <v>23</v>
      </c>
      <c r="E67" s="168">
        <v>0</v>
      </c>
      <c r="F67" s="142">
        <v>0</v>
      </c>
      <c r="G67" s="125"/>
      <c r="H67" s="125">
        <v>31</v>
      </c>
      <c r="I67" s="125">
        <v>27</v>
      </c>
      <c r="J67" s="125">
        <v>0</v>
      </c>
      <c r="K67" s="125">
        <v>0</v>
      </c>
      <c r="L67" s="176"/>
      <c r="M67" s="142">
        <v>38</v>
      </c>
      <c r="N67" s="142">
        <v>0</v>
      </c>
      <c r="O67" s="168">
        <v>0</v>
      </c>
      <c r="P67" s="146">
        <v>47</v>
      </c>
      <c r="Q67" s="146">
        <v>0</v>
      </c>
      <c r="R67" s="146">
        <v>0</v>
      </c>
      <c r="S67" s="141" t="s">
        <v>147</v>
      </c>
      <c r="T67" s="142">
        <v>0</v>
      </c>
      <c r="U67" s="142">
        <v>0</v>
      </c>
      <c r="V67" s="175"/>
      <c r="W67" s="175"/>
    </row>
    <row r="68" spans="1:36" ht="15" customHeight="1" x14ac:dyDescent="0.2">
      <c r="B68" s="123" t="s">
        <v>148</v>
      </c>
      <c r="C68" s="142">
        <v>55</v>
      </c>
      <c r="D68" s="142">
        <v>30</v>
      </c>
      <c r="E68" s="168">
        <v>0</v>
      </c>
      <c r="F68" s="142">
        <v>0</v>
      </c>
      <c r="G68" s="125"/>
      <c r="H68" s="125">
        <v>54</v>
      </c>
      <c r="I68" s="125">
        <v>30</v>
      </c>
      <c r="J68" s="125">
        <v>0</v>
      </c>
      <c r="K68" s="125">
        <v>0</v>
      </c>
      <c r="L68" s="176"/>
      <c r="M68" s="142">
        <v>44</v>
      </c>
      <c r="N68" s="142">
        <v>0</v>
      </c>
      <c r="O68" s="168">
        <v>0</v>
      </c>
      <c r="P68" s="146">
        <v>55</v>
      </c>
      <c r="Q68" s="146">
        <v>0</v>
      </c>
      <c r="R68" s="146">
        <v>0</v>
      </c>
      <c r="S68" s="141" t="s">
        <v>150</v>
      </c>
      <c r="T68" s="142">
        <v>0</v>
      </c>
      <c r="U68" s="142">
        <v>0</v>
      </c>
      <c r="V68" s="175"/>
      <c r="W68" s="175"/>
    </row>
    <row r="69" spans="1:36" ht="15.75" customHeight="1" x14ac:dyDescent="0.2">
      <c r="B69" s="123" t="s">
        <v>152</v>
      </c>
      <c r="C69" s="142">
        <v>157</v>
      </c>
      <c r="D69" s="142">
        <v>116</v>
      </c>
      <c r="E69" s="168">
        <v>1</v>
      </c>
      <c r="F69" s="142">
        <v>0</v>
      </c>
      <c r="G69" s="125"/>
      <c r="H69" s="125">
        <v>158</v>
      </c>
      <c r="I69" s="125">
        <v>103</v>
      </c>
      <c r="J69" s="125">
        <v>0</v>
      </c>
      <c r="K69" s="125">
        <v>0</v>
      </c>
      <c r="L69" s="176"/>
      <c r="M69" s="142">
        <v>147</v>
      </c>
      <c r="N69" s="142">
        <v>0</v>
      </c>
      <c r="O69" s="168">
        <v>0</v>
      </c>
      <c r="P69" s="146">
        <v>150</v>
      </c>
      <c r="Q69" s="146">
        <v>0</v>
      </c>
      <c r="R69" s="146">
        <v>0</v>
      </c>
      <c r="S69" s="141" t="s">
        <v>153</v>
      </c>
      <c r="T69" s="142">
        <v>1</v>
      </c>
      <c r="U69" s="142">
        <v>0</v>
      </c>
      <c r="V69" s="175"/>
      <c r="W69" s="175"/>
    </row>
    <row r="70" spans="1:36" ht="15.75" customHeight="1" x14ac:dyDescent="0.2">
      <c r="B70" s="123" t="s">
        <v>154</v>
      </c>
      <c r="C70" s="142">
        <v>96</v>
      </c>
      <c r="D70" s="142">
        <v>76</v>
      </c>
      <c r="E70" s="168">
        <v>0</v>
      </c>
      <c r="F70" s="142">
        <v>0</v>
      </c>
      <c r="G70" s="125"/>
      <c r="H70" s="125">
        <v>95</v>
      </c>
      <c r="I70" s="125">
        <v>72</v>
      </c>
      <c r="J70" s="125">
        <v>0</v>
      </c>
      <c r="K70" s="125">
        <v>0</v>
      </c>
      <c r="L70" s="176"/>
      <c r="M70" s="142">
        <v>111</v>
      </c>
      <c r="N70" s="142">
        <v>0</v>
      </c>
      <c r="O70" s="168">
        <v>0</v>
      </c>
      <c r="P70" s="146">
        <v>114</v>
      </c>
      <c r="Q70" s="146">
        <v>0</v>
      </c>
      <c r="R70" s="146">
        <v>0</v>
      </c>
      <c r="S70" s="141" t="s">
        <v>155</v>
      </c>
      <c r="T70" s="142">
        <v>0</v>
      </c>
      <c r="U70" s="142">
        <v>0</v>
      </c>
      <c r="V70" s="175"/>
      <c r="W70" s="175"/>
    </row>
    <row r="71" spans="1:36" ht="15.75" customHeight="1" x14ac:dyDescent="0.2">
      <c r="B71" s="123" t="s">
        <v>156</v>
      </c>
      <c r="C71" s="142">
        <v>205</v>
      </c>
      <c r="D71" s="142">
        <v>155</v>
      </c>
      <c r="E71" s="168">
        <v>0</v>
      </c>
      <c r="F71" s="142">
        <v>0</v>
      </c>
      <c r="G71" s="125"/>
      <c r="H71" s="125">
        <v>191</v>
      </c>
      <c r="I71" s="125">
        <v>126</v>
      </c>
      <c r="J71" s="125">
        <v>0</v>
      </c>
      <c r="K71" s="125">
        <v>0</v>
      </c>
      <c r="L71" s="176"/>
      <c r="M71" s="142">
        <v>178</v>
      </c>
      <c r="N71" s="142">
        <v>0</v>
      </c>
      <c r="O71" s="168">
        <v>0</v>
      </c>
      <c r="P71" s="146">
        <v>165</v>
      </c>
      <c r="Q71" s="146">
        <v>0</v>
      </c>
      <c r="R71" s="146">
        <v>0</v>
      </c>
      <c r="S71" s="141" t="s">
        <v>157</v>
      </c>
      <c r="T71" s="142">
        <v>0</v>
      </c>
      <c r="U71" s="142">
        <v>0</v>
      </c>
      <c r="V71" s="175"/>
      <c r="W71" s="175"/>
    </row>
    <row r="72" spans="1:36" ht="15.75" customHeight="1" x14ac:dyDescent="0.2">
      <c r="B72" s="123" t="s">
        <v>158</v>
      </c>
      <c r="C72" s="142">
        <v>165</v>
      </c>
      <c r="D72" s="142">
        <v>138</v>
      </c>
      <c r="E72" s="168">
        <v>0</v>
      </c>
      <c r="F72" s="142">
        <v>0</v>
      </c>
      <c r="G72" s="125"/>
      <c r="H72" s="125">
        <v>182</v>
      </c>
      <c r="I72" s="125">
        <v>139</v>
      </c>
      <c r="J72" s="125">
        <v>2</v>
      </c>
      <c r="K72" s="125">
        <v>1</v>
      </c>
      <c r="L72" s="176"/>
      <c r="M72" s="142">
        <v>176</v>
      </c>
      <c r="N72" s="142">
        <v>0</v>
      </c>
      <c r="O72" s="168">
        <v>0</v>
      </c>
      <c r="P72" s="146">
        <v>164</v>
      </c>
      <c r="Q72" s="146">
        <v>0</v>
      </c>
      <c r="R72" s="146">
        <v>0</v>
      </c>
      <c r="S72" s="141" t="s">
        <v>159</v>
      </c>
      <c r="T72" s="142">
        <v>0</v>
      </c>
      <c r="U72" s="142">
        <v>0</v>
      </c>
      <c r="V72" s="175"/>
      <c r="W72" s="175"/>
      <c r="X72" s="147"/>
      <c r="Y72" s="147"/>
      <c r="Z72" s="147"/>
      <c r="AA72" s="147"/>
      <c r="AB72" s="147"/>
      <c r="AC72" s="147"/>
      <c r="AD72" s="147"/>
      <c r="AE72" s="147"/>
      <c r="AF72" s="147"/>
      <c r="AG72" s="147"/>
      <c r="AH72" s="147"/>
      <c r="AI72" s="147"/>
      <c r="AJ72" s="147"/>
    </row>
    <row r="73" spans="1:36" ht="15.75" customHeight="1" x14ac:dyDescent="0.2">
      <c r="B73" s="126" t="s">
        <v>160</v>
      </c>
      <c r="C73" s="149">
        <v>1500</v>
      </c>
      <c r="D73" s="149">
        <v>1202</v>
      </c>
      <c r="E73" s="150">
        <v>2</v>
      </c>
      <c r="F73" s="149">
        <v>0</v>
      </c>
      <c r="G73" s="129"/>
      <c r="H73" s="129">
        <f>SUM(H64:H72)</f>
        <v>1548</v>
      </c>
      <c r="I73" s="129">
        <f>SUM(I64:I72)</f>
        <v>1108</v>
      </c>
      <c r="J73" s="129">
        <f>SUM(J64:J72)</f>
        <v>3</v>
      </c>
      <c r="K73" s="129">
        <f>SUM(K64:K72)</f>
        <v>1</v>
      </c>
      <c r="L73" s="177"/>
      <c r="M73" s="149">
        <v>1519</v>
      </c>
      <c r="N73" s="149">
        <v>1</v>
      </c>
      <c r="O73" s="150">
        <v>0</v>
      </c>
      <c r="P73" s="151">
        <f>SUM(P64:P72)</f>
        <v>1498</v>
      </c>
      <c r="Q73" s="151">
        <f>SUM(Q64:Q72)</f>
        <v>1</v>
      </c>
      <c r="R73" s="151">
        <f>SUM(R64:R72)</f>
        <v>0</v>
      </c>
      <c r="S73" s="152">
        <v>1411</v>
      </c>
      <c r="T73" s="153">
        <v>2</v>
      </c>
      <c r="U73" s="153">
        <v>1</v>
      </c>
      <c r="V73" s="178"/>
      <c r="W73" s="178"/>
    </row>
    <row r="74" spans="1:36" ht="15.75" customHeight="1" x14ac:dyDescent="0.2">
      <c r="A74" s="147"/>
      <c r="B74" s="179" t="s">
        <v>161</v>
      </c>
      <c r="C74" s="766" t="s">
        <v>194</v>
      </c>
      <c r="D74" s="766"/>
      <c r="E74" s="766"/>
      <c r="F74" s="181"/>
      <c r="G74" s="180"/>
      <c r="H74" s="766" t="s">
        <v>195</v>
      </c>
      <c r="I74" s="766"/>
      <c r="J74" s="766"/>
      <c r="K74" s="766"/>
      <c r="L74" s="182"/>
      <c r="M74" s="766" t="s">
        <v>195</v>
      </c>
      <c r="N74" s="766"/>
      <c r="O74" s="766"/>
      <c r="P74" s="762" t="s">
        <v>196</v>
      </c>
      <c r="Q74" s="762"/>
      <c r="R74" s="762"/>
      <c r="S74" s="767" t="s">
        <v>173</v>
      </c>
      <c r="T74" s="767"/>
      <c r="U74" s="767"/>
      <c r="V74" s="767"/>
      <c r="W74" s="767"/>
    </row>
    <row r="75" spans="1:36" ht="15.75" customHeight="1" x14ac:dyDescent="0.2">
      <c r="B75" s="183"/>
      <c r="C75" s="183"/>
      <c r="D75" s="183"/>
      <c r="E75" s="183"/>
      <c r="F75" s="183"/>
      <c r="G75" s="183"/>
      <c r="H75" s="183"/>
      <c r="I75" s="183"/>
      <c r="J75" s="183"/>
      <c r="K75" s="183"/>
      <c r="L75" s="183"/>
      <c r="M75" s="183"/>
      <c r="N75" s="183"/>
      <c r="O75" s="184"/>
      <c r="P75" s="185"/>
      <c r="Q75" s="186"/>
      <c r="R75" s="186"/>
    </row>
    <row r="76" spans="1:36" ht="57.75" customHeight="1" x14ac:dyDescent="0.2">
      <c r="B76" s="112" t="s">
        <v>197</v>
      </c>
      <c r="C76" s="763" t="s">
        <v>123</v>
      </c>
      <c r="D76" s="763"/>
      <c r="E76" s="763"/>
      <c r="F76" s="133"/>
      <c r="G76" s="113"/>
      <c r="H76" s="764" t="s">
        <v>124</v>
      </c>
      <c r="I76" s="764"/>
      <c r="J76" s="764"/>
      <c r="K76" s="764"/>
      <c r="L76" s="170"/>
      <c r="M76" s="763" t="s">
        <v>125</v>
      </c>
      <c r="N76" s="763"/>
      <c r="O76" s="763"/>
      <c r="P76" s="765" t="s">
        <v>126</v>
      </c>
      <c r="Q76" s="765"/>
      <c r="R76" s="765"/>
      <c r="S76" s="763" t="s">
        <v>127</v>
      </c>
      <c r="T76" s="763"/>
      <c r="U76" s="763"/>
      <c r="V76" s="763"/>
      <c r="W76" s="763"/>
    </row>
    <row r="77" spans="1:36" ht="15.75" customHeight="1" x14ac:dyDescent="0.2">
      <c r="B77" s="187" t="s">
        <v>198</v>
      </c>
      <c r="C77" s="135" t="s">
        <v>129</v>
      </c>
      <c r="D77" s="135" t="s">
        <v>130</v>
      </c>
      <c r="E77" s="135" t="s">
        <v>199</v>
      </c>
      <c r="F77" s="135" t="s">
        <v>200</v>
      </c>
      <c r="G77" s="116"/>
      <c r="H77" s="116" t="s">
        <v>129</v>
      </c>
      <c r="I77" s="116" t="s">
        <v>130</v>
      </c>
      <c r="J77" s="116" t="s">
        <v>199</v>
      </c>
      <c r="K77" s="116" t="s">
        <v>200</v>
      </c>
      <c r="L77" s="171"/>
      <c r="M77" s="135" t="s">
        <v>201</v>
      </c>
      <c r="N77" s="135" t="s">
        <v>202</v>
      </c>
      <c r="O77" s="135" t="s">
        <v>203</v>
      </c>
      <c r="P77" s="136" t="s">
        <v>201</v>
      </c>
      <c r="Q77" s="136" t="s">
        <v>204</v>
      </c>
      <c r="R77" s="136" t="s">
        <v>205</v>
      </c>
      <c r="S77" s="135" t="s">
        <v>135</v>
      </c>
      <c r="T77" s="135" t="s">
        <v>130</v>
      </c>
      <c r="U77" s="135" t="s">
        <v>204</v>
      </c>
      <c r="V77" s="135" t="s">
        <v>205</v>
      </c>
      <c r="W77" s="172"/>
      <c r="X77" s="161"/>
      <c r="Y77" s="161"/>
    </row>
    <row r="78" spans="1:36" ht="48.75" customHeight="1" x14ac:dyDescent="0.2">
      <c r="B78" s="117" t="s">
        <v>206</v>
      </c>
      <c r="C78" s="162">
        <v>519</v>
      </c>
      <c r="D78" s="162">
        <v>439</v>
      </c>
      <c r="E78" s="162">
        <v>0</v>
      </c>
      <c r="F78" s="162">
        <v>0</v>
      </c>
      <c r="G78" s="120"/>
      <c r="H78" s="120">
        <v>552</v>
      </c>
      <c r="I78" s="120">
        <v>403</v>
      </c>
      <c r="J78" s="120">
        <v>3</v>
      </c>
      <c r="K78" s="120">
        <v>3</v>
      </c>
      <c r="L78" s="174"/>
      <c r="M78" s="162">
        <v>552</v>
      </c>
      <c r="N78" s="162" t="s">
        <v>207</v>
      </c>
      <c r="O78" s="162"/>
      <c r="P78" s="140">
        <v>555</v>
      </c>
      <c r="Q78" s="140" t="s">
        <v>208</v>
      </c>
      <c r="R78" s="140" t="s">
        <v>209</v>
      </c>
      <c r="S78" s="141" t="s">
        <v>140</v>
      </c>
      <c r="T78" s="142">
        <v>427</v>
      </c>
      <c r="U78" s="142" t="s">
        <v>210</v>
      </c>
      <c r="V78" s="142" t="s">
        <v>211</v>
      </c>
      <c r="W78" s="188"/>
    </row>
    <row r="79" spans="1:36" ht="15.75" customHeight="1" x14ac:dyDescent="0.2">
      <c r="B79" s="117" t="s">
        <v>212</v>
      </c>
      <c r="C79" s="162">
        <v>178</v>
      </c>
      <c r="D79" s="162">
        <v>139</v>
      </c>
      <c r="E79" s="162">
        <v>1</v>
      </c>
      <c r="F79" s="162">
        <v>1</v>
      </c>
      <c r="G79" s="120"/>
      <c r="H79" s="120">
        <v>170</v>
      </c>
      <c r="I79" s="120">
        <v>117</v>
      </c>
      <c r="J79" s="120">
        <v>1</v>
      </c>
      <c r="K79" s="120">
        <v>0</v>
      </c>
      <c r="L79" s="174"/>
      <c r="M79" s="162">
        <v>154</v>
      </c>
      <c r="N79" s="162" t="s">
        <v>207</v>
      </c>
      <c r="O79" s="162"/>
      <c r="P79" s="140">
        <v>114</v>
      </c>
      <c r="Q79" s="140">
        <v>0</v>
      </c>
      <c r="R79" s="140">
        <v>0</v>
      </c>
      <c r="S79" s="141" t="s">
        <v>142</v>
      </c>
      <c r="T79" s="142">
        <v>35</v>
      </c>
      <c r="U79" s="142" t="s">
        <v>143</v>
      </c>
      <c r="V79" s="142" t="s">
        <v>143</v>
      </c>
      <c r="W79" s="188"/>
    </row>
    <row r="80" spans="1:36" ht="15.75" customHeight="1" x14ac:dyDescent="0.2">
      <c r="B80" s="123" t="s">
        <v>213</v>
      </c>
      <c r="C80" s="142">
        <v>101</v>
      </c>
      <c r="D80" s="142">
        <v>86</v>
      </c>
      <c r="E80" s="142">
        <v>1</v>
      </c>
      <c r="F80" s="142">
        <v>0</v>
      </c>
      <c r="G80" s="125"/>
      <c r="H80" s="125">
        <v>115</v>
      </c>
      <c r="I80" s="125">
        <v>91</v>
      </c>
      <c r="J80" s="125">
        <v>2</v>
      </c>
      <c r="K80" s="125">
        <v>1</v>
      </c>
      <c r="L80" s="176"/>
      <c r="M80" s="142">
        <v>119</v>
      </c>
      <c r="N80" s="142" t="s">
        <v>214</v>
      </c>
      <c r="O80" s="142">
        <v>2</v>
      </c>
      <c r="P80" s="146">
        <v>134</v>
      </c>
      <c r="Q80" s="146">
        <v>0</v>
      </c>
      <c r="R80" s="146">
        <v>0</v>
      </c>
      <c r="S80" s="141" t="s">
        <v>145</v>
      </c>
      <c r="T80" s="142">
        <v>112</v>
      </c>
      <c r="U80" s="142" t="s">
        <v>215</v>
      </c>
      <c r="V80" s="142" t="s">
        <v>216</v>
      </c>
      <c r="W80" s="188"/>
    </row>
    <row r="81" spans="1:36" ht="15.75" customHeight="1" x14ac:dyDescent="0.2">
      <c r="B81" s="123" t="s">
        <v>217</v>
      </c>
      <c r="C81" s="142">
        <v>24</v>
      </c>
      <c r="D81" s="142">
        <v>23</v>
      </c>
      <c r="E81" s="142">
        <v>0</v>
      </c>
      <c r="F81" s="142">
        <v>0</v>
      </c>
      <c r="G81" s="125"/>
      <c r="H81" s="125">
        <v>31</v>
      </c>
      <c r="I81" s="125">
        <v>27</v>
      </c>
      <c r="J81" s="125">
        <v>0</v>
      </c>
      <c r="K81" s="125">
        <v>0</v>
      </c>
      <c r="L81" s="176"/>
      <c r="M81" s="142">
        <v>38</v>
      </c>
      <c r="N81" s="142" t="s">
        <v>218</v>
      </c>
      <c r="O81" s="142">
        <v>2</v>
      </c>
      <c r="P81" s="146">
        <v>47</v>
      </c>
      <c r="Q81" s="146">
        <v>0</v>
      </c>
      <c r="R81" s="146">
        <v>0</v>
      </c>
      <c r="S81" s="141" t="s">
        <v>147</v>
      </c>
      <c r="T81" s="142">
        <v>28</v>
      </c>
      <c r="U81" s="142" t="s">
        <v>219</v>
      </c>
      <c r="V81" s="142" t="s">
        <v>220</v>
      </c>
      <c r="W81" s="188"/>
    </row>
    <row r="82" spans="1:36" ht="15.75" customHeight="1" x14ac:dyDescent="0.2">
      <c r="B82" s="123" t="s">
        <v>221</v>
      </c>
      <c r="C82" s="142">
        <v>55</v>
      </c>
      <c r="D82" s="142">
        <v>30</v>
      </c>
      <c r="E82" s="142">
        <v>0</v>
      </c>
      <c r="F82" s="142">
        <v>0</v>
      </c>
      <c r="G82" s="125"/>
      <c r="H82" s="125">
        <v>54</v>
      </c>
      <c r="I82" s="125">
        <v>30</v>
      </c>
      <c r="J82" s="125">
        <v>1</v>
      </c>
      <c r="K82" s="125">
        <v>1</v>
      </c>
      <c r="L82" s="176"/>
      <c r="M82" s="142">
        <v>44</v>
      </c>
      <c r="N82" s="142" t="s">
        <v>207</v>
      </c>
      <c r="O82" s="142"/>
      <c r="P82" s="146">
        <v>55</v>
      </c>
      <c r="Q82" s="146" t="s">
        <v>222</v>
      </c>
      <c r="R82" s="146">
        <v>1</v>
      </c>
      <c r="S82" s="141" t="s">
        <v>150</v>
      </c>
      <c r="T82" s="142">
        <v>40</v>
      </c>
      <c r="U82" s="142" t="s">
        <v>223</v>
      </c>
      <c r="V82" s="142" t="s">
        <v>224</v>
      </c>
      <c r="W82" s="188"/>
    </row>
    <row r="83" spans="1:36" ht="15.75" customHeight="1" x14ac:dyDescent="0.2">
      <c r="B83" s="123" t="s">
        <v>225</v>
      </c>
      <c r="C83" s="142">
        <v>157</v>
      </c>
      <c r="D83" s="142">
        <v>116</v>
      </c>
      <c r="E83" s="142">
        <v>0</v>
      </c>
      <c r="F83" s="142">
        <v>0</v>
      </c>
      <c r="G83" s="125"/>
      <c r="H83" s="125">
        <v>158</v>
      </c>
      <c r="I83" s="125">
        <v>103</v>
      </c>
      <c r="J83" s="125">
        <v>0</v>
      </c>
      <c r="K83" s="125">
        <v>0</v>
      </c>
      <c r="L83" s="176"/>
      <c r="M83" s="142">
        <v>147</v>
      </c>
      <c r="N83" s="142" t="s">
        <v>207</v>
      </c>
      <c r="O83" s="142"/>
      <c r="P83" s="146">
        <v>150</v>
      </c>
      <c r="Q83" s="146">
        <v>0</v>
      </c>
      <c r="R83" s="146">
        <v>0</v>
      </c>
      <c r="S83" s="141" t="s">
        <v>153</v>
      </c>
      <c r="T83" s="142">
        <v>93</v>
      </c>
      <c r="U83" s="142" t="s">
        <v>223</v>
      </c>
      <c r="V83" s="142" t="s">
        <v>224</v>
      </c>
      <c r="W83" s="188"/>
    </row>
    <row r="84" spans="1:36" ht="15.75" customHeight="1" x14ac:dyDescent="0.2">
      <c r="B84" s="123" t="s">
        <v>226</v>
      </c>
      <c r="C84" s="142">
        <v>96</v>
      </c>
      <c r="D84" s="142">
        <v>76</v>
      </c>
      <c r="E84" s="142">
        <v>0</v>
      </c>
      <c r="F84" s="142">
        <v>0</v>
      </c>
      <c r="G84" s="125"/>
      <c r="H84" s="125">
        <v>95</v>
      </c>
      <c r="I84" s="125">
        <v>72</v>
      </c>
      <c r="J84" s="125">
        <v>0</v>
      </c>
      <c r="K84" s="125">
        <v>0</v>
      </c>
      <c r="L84" s="176"/>
      <c r="M84" s="142">
        <v>111</v>
      </c>
      <c r="N84" s="142" t="s">
        <v>222</v>
      </c>
      <c r="O84" s="142">
        <v>1</v>
      </c>
      <c r="P84" s="146">
        <v>114</v>
      </c>
      <c r="Q84" s="146">
        <v>0</v>
      </c>
      <c r="R84" s="146">
        <v>0</v>
      </c>
      <c r="S84" s="141" t="s">
        <v>155</v>
      </c>
      <c r="T84" s="142">
        <v>109</v>
      </c>
      <c r="U84" s="142" t="s">
        <v>224</v>
      </c>
      <c r="V84" s="142" t="s">
        <v>224</v>
      </c>
      <c r="W84" s="188"/>
    </row>
    <row r="85" spans="1:36" ht="15.75" customHeight="1" x14ac:dyDescent="0.2">
      <c r="B85" s="123" t="s">
        <v>227</v>
      </c>
      <c r="C85" s="142">
        <v>205</v>
      </c>
      <c r="D85" s="142">
        <v>155</v>
      </c>
      <c r="E85" s="142">
        <v>0</v>
      </c>
      <c r="F85" s="142">
        <v>0</v>
      </c>
      <c r="G85" s="125"/>
      <c r="H85" s="125">
        <v>191</v>
      </c>
      <c r="I85" s="125">
        <v>126</v>
      </c>
      <c r="J85" s="125">
        <v>0</v>
      </c>
      <c r="K85" s="125">
        <v>0</v>
      </c>
      <c r="L85" s="176"/>
      <c r="M85" s="142">
        <v>178</v>
      </c>
      <c r="N85" s="142" t="s">
        <v>207</v>
      </c>
      <c r="O85" s="142"/>
      <c r="P85" s="146">
        <v>165</v>
      </c>
      <c r="Q85" s="146">
        <v>0</v>
      </c>
      <c r="R85" s="146">
        <v>0</v>
      </c>
      <c r="S85" s="141" t="s">
        <v>157</v>
      </c>
      <c r="T85" s="142">
        <v>99</v>
      </c>
      <c r="U85" s="142" t="s">
        <v>228</v>
      </c>
      <c r="V85" s="142" t="s">
        <v>229</v>
      </c>
      <c r="W85" s="188"/>
    </row>
    <row r="86" spans="1:36" ht="15.75" customHeight="1" x14ac:dyDescent="0.2">
      <c r="B86" s="123" t="s">
        <v>230</v>
      </c>
      <c r="C86" s="142">
        <v>165</v>
      </c>
      <c r="D86" s="142">
        <v>138</v>
      </c>
      <c r="E86" s="142">
        <v>0</v>
      </c>
      <c r="F86" s="142">
        <v>0</v>
      </c>
      <c r="G86" s="125"/>
      <c r="H86" s="125">
        <v>182</v>
      </c>
      <c r="I86" s="125">
        <v>139</v>
      </c>
      <c r="J86" s="125">
        <v>1</v>
      </c>
      <c r="K86" s="125">
        <v>1</v>
      </c>
      <c r="L86" s="176"/>
      <c r="M86" s="142">
        <v>176</v>
      </c>
      <c r="N86" s="142" t="s">
        <v>207</v>
      </c>
      <c r="O86" s="142"/>
      <c r="P86" s="146">
        <v>164</v>
      </c>
      <c r="Q86" s="146" t="s">
        <v>231</v>
      </c>
      <c r="R86" s="146" t="s">
        <v>231</v>
      </c>
      <c r="S86" s="141" t="s">
        <v>159</v>
      </c>
      <c r="T86" s="142">
        <v>127</v>
      </c>
      <c r="U86" s="142" t="s">
        <v>220</v>
      </c>
      <c r="V86" s="142" t="s">
        <v>220</v>
      </c>
      <c r="W86" s="188"/>
    </row>
    <row r="87" spans="1:36" ht="15.75" customHeight="1" x14ac:dyDescent="0.2">
      <c r="B87" s="114" t="s">
        <v>182</v>
      </c>
      <c r="C87" s="189"/>
      <c r="D87" s="189"/>
      <c r="E87" s="189">
        <v>0</v>
      </c>
      <c r="F87" s="189">
        <v>0</v>
      </c>
      <c r="G87" s="190"/>
      <c r="H87" s="190"/>
      <c r="I87" s="190"/>
      <c r="J87" s="190"/>
      <c r="K87" s="190"/>
      <c r="L87" s="177"/>
      <c r="M87" s="189"/>
      <c r="N87" s="189"/>
      <c r="O87" s="189"/>
      <c r="P87" s="191"/>
      <c r="Q87" s="191"/>
      <c r="R87" s="191"/>
      <c r="S87" s="141"/>
      <c r="T87" s="142"/>
      <c r="U87" s="142"/>
      <c r="V87" s="142"/>
      <c r="W87" s="188"/>
    </row>
    <row r="88" spans="1:36" ht="15.75" customHeight="1" x14ac:dyDescent="0.2">
      <c r="B88" s="123" t="s">
        <v>183</v>
      </c>
      <c r="C88" s="142"/>
      <c r="D88" s="142"/>
      <c r="E88" s="142">
        <v>0</v>
      </c>
      <c r="F88" s="142">
        <v>0</v>
      </c>
      <c r="G88" s="125"/>
      <c r="H88" s="125"/>
      <c r="I88" s="125"/>
      <c r="J88" s="125"/>
      <c r="K88" s="125"/>
      <c r="L88" s="176"/>
      <c r="M88" s="142">
        <v>19</v>
      </c>
      <c r="N88" s="142" t="s">
        <v>232</v>
      </c>
      <c r="O88" s="142">
        <v>2</v>
      </c>
      <c r="P88" s="146">
        <v>17</v>
      </c>
      <c r="Q88" s="146" t="s">
        <v>233</v>
      </c>
      <c r="R88" s="146" t="s">
        <v>234</v>
      </c>
      <c r="S88" s="141">
        <v>38</v>
      </c>
      <c r="T88" s="142" t="s">
        <v>235</v>
      </c>
      <c r="U88" s="142" t="s">
        <v>236</v>
      </c>
      <c r="V88" s="142" t="s">
        <v>237</v>
      </c>
      <c r="W88" s="188"/>
    </row>
    <row r="89" spans="1:36" ht="15.75" customHeight="1" x14ac:dyDescent="0.2">
      <c r="B89" s="123" t="s">
        <v>238</v>
      </c>
      <c r="C89" s="142"/>
      <c r="D89" s="142"/>
      <c r="E89" s="142">
        <v>0</v>
      </c>
      <c r="F89" s="142">
        <v>0</v>
      </c>
      <c r="G89" s="125"/>
      <c r="H89" s="125"/>
      <c r="I89" s="125"/>
      <c r="J89" s="125"/>
      <c r="K89" s="125"/>
      <c r="L89" s="176"/>
      <c r="M89" s="142">
        <v>9</v>
      </c>
      <c r="N89" s="142" t="s">
        <v>207</v>
      </c>
      <c r="O89" s="142"/>
      <c r="P89" s="146">
        <v>12</v>
      </c>
      <c r="Q89" s="146">
        <v>0</v>
      </c>
      <c r="R89" s="146">
        <v>0</v>
      </c>
      <c r="S89" s="141">
        <v>17</v>
      </c>
      <c r="T89" s="142" t="s">
        <v>239</v>
      </c>
      <c r="U89" s="142" t="s">
        <v>240</v>
      </c>
      <c r="V89" s="142" t="s">
        <v>229</v>
      </c>
      <c r="W89" s="188"/>
    </row>
    <row r="90" spans="1:36" ht="27" customHeight="1" x14ac:dyDescent="0.2">
      <c r="B90" s="123" t="s">
        <v>241</v>
      </c>
      <c r="C90" s="142"/>
      <c r="D90" s="142"/>
      <c r="E90" s="142">
        <v>0</v>
      </c>
      <c r="F90" s="142">
        <v>0</v>
      </c>
      <c r="G90" s="125"/>
      <c r="H90" s="125"/>
      <c r="I90" s="125"/>
      <c r="J90" s="125"/>
      <c r="K90" s="125"/>
      <c r="L90" s="176"/>
      <c r="M90" s="142">
        <v>93</v>
      </c>
      <c r="N90" s="142" t="s">
        <v>207</v>
      </c>
      <c r="O90" s="142"/>
      <c r="P90" s="146">
        <v>94</v>
      </c>
      <c r="Q90" s="146">
        <v>0</v>
      </c>
      <c r="R90" s="146">
        <v>0</v>
      </c>
      <c r="S90" s="141">
        <v>81</v>
      </c>
      <c r="T90" s="142" t="s">
        <v>242</v>
      </c>
      <c r="U90" s="142" t="s">
        <v>223</v>
      </c>
      <c r="V90" s="142" t="s">
        <v>224</v>
      </c>
      <c r="W90" s="188"/>
    </row>
    <row r="91" spans="1:36" ht="15.75" customHeight="1" x14ac:dyDescent="0.2">
      <c r="B91" s="123" t="s">
        <v>243</v>
      </c>
      <c r="C91" s="142"/>
      <c r="D91" s="142"/>
      <c r="E91" s="142">
        <v>0</v>
      </c>
      <c r="F91" s="142">
        <v>0</v>
      </c>
      <c r="G91" s="125"/>
      <c r="H91" s="125"/>
      <c r="I91" s="125"/>
      <c r="J91" s="125"/>
      <c r="K91" s="125"/>
      <c r="L91" s="176"/>
      <c r="M91" s="142">
        <v>1</v>
      </c>
      <c r="N91" s="142" t="s">
        <v>207</v>
      </c>
      <c r="O91" s="142"/>
      <c r="P91" s="146">
        <v>1</v>
      </c>
      <c r="Q91" s="146">
        <v>0</v>
      </c>
      <c r="R91" s="146">
        <v>0</v>
      </c>
      <c r="S91" s="141">
        <v>1</v>
      </c>
      <c r="T91" s="142" t="s">
        <v>244</v>
      </c>
      <c r="U91" s="142" t="s">
        <v>223</v>
      </c>
      <c r="V91" s="142" t="s">
        <v>229</v>
      </c>
      <c r="W91" s="188"/>
    </row>
    <row r="92" spans="1:36" ht="142.5" customHeight="1" x14ac:dyDescent="0.2">
      <c r="B92" s="126" t="s">
        <v>160</v>
      </c>
      <c r="C92" s="149">
        <f>SUM(C78:C86)</f>
        <v>1500</v>
      </c>
      <c r="D92" s="149">
        <f>SUM(D78:D86)</f>
        <v>1202</v>
      </c>
      <c r="E92" s="150">
        <f>SUM(E78:E86)</f>
        <v>2</v>
      </c>
      <c r="F92" s="149">
        <f>SUM(F78:F86)</f>
        <v>1</v>
      </c>
      <c r="G92" s="129"/>
      <c r="H92" s="129">
        <f>SUM(H78:H86)</f>
        <v>1548</v>
      </c>
      <c r="I92" s="129">
        <f>SUM(I78:I86)</f>
        <v>1108</v>
      </c>
      <c r="J92" s="129">
        <f>SUM(J78:J86)</f>
        <v>8</v>
      </c>
      <c r="K92" s="129">
        <f>SUM(K78:K86)</f>
        <v>6</v>
      </c>
      <c r="L92" s="177"/>
      <c r="M92" s="149">
        <f>SUM(M78:M91)</f>
        <v>1641</v>
      </c>
      <c r="N92" s="149" t="s">
        <v>245</v>
      </c>
      <c r="O92" s="150">
        <v>7</v>
      </c>
      <c r="P92" s="151">
        <f>SUM(P78:P91)</f>
        <v>1622</v>
      </c>
      <c r="Q92" s="151" t="s">
        <v>246</v>
      </c>
      <c r="R92" s="151" t="s">
        <v>247</v>
      </c>
      <c r="S92" s="152">
        <v>1548</v>
      </c>
      <c r="T92" s="153">
        <v>1207</v>
      </c>
      <c r="U92" s="153" t="s">
        <v>248</v>
      </c>
      <c r="V92" s="153" t="s">
        <v>249</v>
      </c>
      <c r="W92" s="192"/>
    </row>
    <row r="93" spans="1:36" ht="15.75" customHeight="1" x14ac:dyDescent="0.2">
      <c r="A93" s="147"/>
      <c r="B93" s="179" t="s">
        <v>161</v>
      </c>
      <c r="C93" s="761" t="s">
        <v>250</v>
      </c>
      <c r="D93" s="761"/>
      <c r="E93" s="761"/>
      <c r="F93" s="761"/>
      <c r="G93" s="159"/>
      <c r="H93" s="761" t="s">
        <v>250</v>
      </c>
      <c r="I93" s="761"/>
      <c r="J93" s="761"/>
      <c r="K93" s="761"/>
      <c r="L93" s="193"/>
      <c r="M93" s="761" t="s">
        <v>251</v>
      </c>
      <c r="N93" s="761"/>
      <c r="O93" s="761"/>
      <c r="P93" s="762" t="s">
        <v>252</v>
      </c>
      <c r="Q93" s="762"/>
      <c r="R93" s="762"/>
      <c r="S93" s="761" t="s">
        <v>253</v>
      </c>
      <c r="T93" s="761"/>
      <c r="U93" s="761"/>
      <c r="V93" s="761"/>
      <c r="W93" s="761"/>
      <c r="X93" s="161"/>
      <c r="Y93" s="161"/>
    </row>
    <row r="94" spans="1:36" ht="90.75" customHeight="1" x14ac:dyDescent="0.2">
      <c r="O94" s="104"/>
      <c r="X94" s="103"/>
      <c r="Y94" s="103"/>
      <c r="Z94" s="103"/>
      <c r="AA94" s="103"/>
      <c r="AB94" s="103"/>
      <c r="AC94" s="103"/>
      <c r="AD94" s="103"/>
      <c r="AE94" s="103"/>
      <c r="AF94" s="103"/>
      <c r="AG94" s="103"/>
      <c r="AH94" s="103"/>
      <c r="AI94" s="103"/>
      <c r="AJ94" s="103"/>
    </row>
    <row r="95" spans="1:36" ht="15.75" customHeight="1" x14ac:dyDescent="0.2">
      <c r="O95" s="104"/>
    </row>
    <row r="96" spans="1:36" ht="15.75" customHeight="1" x14ac:dyDescent="0.2">
      <c r="O96" s="104"/>
    </row>
    <row r="97" spans="15:36" ht="15.75" customHeight="1" x14ac:dyDescent="0.2">
      <c r="O97" s="104"/>
    </row>
    <row r="98" spans="15:36" ht="15.75" customHeight="1" x14ac:dyDescent="0.2">
      <c r="O98" s="104"/>
    </row>
    <row r="99" spans="15:36" ht="15.75" customHeight="1" x14ac:dyDescent="0.2">
      <c r="O99" s="104"/>
    </row>
    <row r="100" spans="15:36" ht="15.75" customHeight="1" x14ac:dyDescent="0.2">
      <c r="O100" s="104"/>
    </row>
    <row r="101" spans="15:36" ht="15.75" customHeight="1" x14ac:dyDescent="0.2">
      <c r="O101" s="104"/>
    </row>
    <row r="102" spans="15:36" ht="15.75" customHeight="1" x14ac:dyDescent="0.2">
      <c r="O102" s="104"/>
    </row>
    <row r="103" spans="15:36" ht="15.75" customHeight="1" x14ac:dyDescent="0.2">
      <c r="O103" s="104"/>
    </row>
    <row r="104" spans="15:36" ht="15.75" customHeight="1" x14ac:dyDescent="0.2">
      <c r="O104" s="104"/>
    </row>
    <row r="105" spans="15:36" ht="15.75" customHeight="1" x14ac:dyDescent="0.2">
      <c r="O105" s="104"/>
    </row>
    <row r="106" spans="15:36" ht="55.5" customHeight="1" x14ac:dyDescent="0.2">
      <c r="O106" s="104"/>
      <c r="X106" s="147"/>
      <c r="Y106" s="147"/>
      <c r="Z106" s="147"/>
      <c r="AA106" s="147"/>
      <c r="AB106" s="147"/>
      <c r="AC106" s="147"/>
      <c r="AD106" s="147"/>
      <c r="AE106" s="147"/>
      <c r="AF106" s="147"/>
      <c r="AG106" s="147"/>
      <c r="AH106" s="147"/>
      <c r="AI106" s="147"/>
      <c r="AJ106" s="147"/>
    </row>
    <row r="107" spans="15:36" ht="15.75" customHeight="1" x14ac:dyDescent="0.2">
      <c r="O107" s="104"/>
    </row>
    <row r="108" spans="15:36" ht="79.5" customHeight="1" x14ac:dyDescent="0.2">
      <c r="O108" s="104"/>
    </row>
    <row r="109" spans="15:36" ht="15.75" customHeight="1" x14ac:dyDescent="0.2">
      <c r="O109" s="104"/>
    </row>
    <row r="110" spans="15:36" ht="15.75" customHeight="1" x14ac:dyDescent="0.2">
      <c r="O110" s="104"/>
    </row>
    <row r="111" spans="15:36" ht="15.75" customHeight="1" x14ac:dyDescent="0.2">
      <c r="O111" s="104"/>
    </row>
    <row r="112" spans="15:36" ht="15.75" customHeight="1" x14ac:dyDescent="0.2">
      <c r="O112" s="104"/>
    </row>
    <row r="113" spans="15:36" ht="15.75" customHeight="1" x14ac:dyDescent="0.2">
      <c r="O113" s="104"/>
    </row>
    <row r="114" spans="15:36" ht="15.75" customHeight="1" x14ac:dyDescent="0.2">
      <c r="O114" s="104"/>
    </row>
    <row r="115" spans="15:36" ht="15.75" customHeight="1" x14ac:dyDescent="0.2">
      <c r="O115" s="104"/>
    </row>
    <row r="116" spans="15:36" ht="15.75" customHeight="1" x14ac:dyDescent="0.2">
      <c r="O116" s="104"/>
    </row>
    <row r="117" spans="15:36" ht="15.75" customHeight="1" x14ac:dyDescent="0.2">
      <c r="O117" s="104"/>
    </row>
    <row r="118" spans="15:36" ht="15.75" customHeight="1" x14ac:dyDescent="0.2">
      <c r="O118" s="104"/>
    </row>
    <row r="119" spans="15:36" ht="15.75" customHeight="1" x14ac:dyDescent="0.2">
      <c r="O119" s="104"/>
    </row>
    <row r="120" spans="15:36" ht="27" customHeight="1" x14ac:dyDescent="0.2">
      <c r="O120" s="104"/>
    </row>
    <row r="121" spans="15:36" ht="27" customHeight="1" x14ac:dyDescent="0.2">
      <c r="O121" s="104"/>
    </row>
    <row r="122" spans="15:36" ht="15.75" customHeight="1" x14ac:dyDescent="0.2">
      <c r="O122" s="104"/>
    </row>
    <row r="123" spans="15:36" ht="15.75" customHeight="1" x14ac:dyDescent="0.2">
      <c r="O123" s="104"/>
    </row>
    <row r="124" spans="15:36" ht="16.5" customHeight="1" x14ac:dyDescent="0.2">
      <c r="O124" s="104"/>
    </row>
    <row r="125" spans="15:36" ht="217.5" customHeight="1" x14ac:dyDescent="0.2">
      <c r="O125" s="104"/>
      <c r="X125" s="147"/>
      <c r="Y125" s="147"/>
      <c r="Z125" s="147"/>
      <c r="AA125" s="147"/>
      <c r="AB125" s="147"/>
      <c r="AC125" s="147"/>
      <c r="AD125" s="147"/>
      <c r="AE125" s="147"/>
      <c r="AF125" s="147"/>
      <c r="AG125" s="147"/>
      <c r="AH125" s="147"/>
      <c r="AI125" s="147"/>
      <c r="AJ125" s="147"/>
    </row>
    <row r="126" spans="15:36" ht="15.75" customHeight="1" x14ac:dyDescent="0.2">
      <c r="O126" s="104"/>
    </row>
    <row r="127" spans="15:36" ht="15.75" customHeight="1" x14ac:dyDescent="0.2">
      <c r="O127" s="104"/>
    </row>
    <row r="128" spans="15:36" ht="15.75" customHeight="1" x14ac:dyDescent="0.2">
      <c r="O128" s="104"/>
    </row>
    <row r="129" spans="15:15" ht="15.75" customHeight="1" x14ac:dyDescent="0.2">
      <c r="O129" s="104"/>
    </row>
    <row r="130" spans="15:15" ht="15.75" customHeight="1" x14ac:dyDescent="0.2">
      <c r="O130" s="104"/>
    </row>
    <row r="131" spans="15:15" ht="15.75" customHeight="1" x14ac:dyDescent="0.2">
      <c r="O131" s="104"/>
    </row>
    <row r="132" spans="15:15" ht="15.75" customHeight="1" x14ac:dyDescent="0.2">
      <c r="O132" s="104"/>
    </row>
    <row r="133" spans="15:15" ht="15.75" customHeight="1" x14ac:dyDescent="0.2">
      <c r="O133" s="104"/>
    </row>
    <row r="134" spans="15:15" ht="15.75" customHeight="1" x14ac:dyDescent="0.2">
      <c r="O134" s="104"/>
    </row>
    <row r="135" spans="15:15" ht="15.75" customHeight="1" x14ac:dyDescent="0.2">
      <c r="O135" s="104"/>
    </row>
    <row r="136" spans="15:15" ht="15.75" customHeight="1" x14ac:dyDescent="0.2">
      <c r="O136" s="104"/>
    </row>
    <row r="137" spans="15:15" ht="15.75" customHeight="1" x14ac:dyDescent="0.2">
      <c r="O137" s="104"/>
    </row>
    <row r="138" spans="15:15" ht="15.75" customHeight="1" x14ac:dyDescent="0.2">
      <c r="O138" s="104"/>
    </row>
    <row r="139" spans="15:15" ht="15.75" customHeight="1" x14ac:dyDescent="0.2">
      <c r="O139" s="104"/>
    </row>
    <row r="140" spans="15:15" ht="15.75" customHeight="1" x14ac:dyDescent="0.2">
      <c r="O140" s="104"/>
    </row>
    <row r="141" spans="15:15" ht="15.75" customHeight="1" x14ac:dyDescent="0.2">
      <c r="O141" s="104"/>
    </row>
    <row r="142" spans="15:15" ht="15.75" customHeight="1" x14ac:dyDescent="0.2">
      <c r="O142" s="104"/>
    </row>
    <row r="143" spans="15:15" ht="15.75" customHeight="1" x14ac:dyDescent="0.2">
      <c r="O143" s="104"/>
    </row>
    <row r="144" spans="15:15" ht="15.75" customHeight="1" x14ac:dyDescent="0.2">
      <c r="O144" s="104"/>
    </row>
    <row r="145" spans="15:15" ht="15.75" customHeight="1" x14ac:dyDescent="0.2">
      <c r="O145" s="104"/>
    </row>
    <row r="146" spans="15:15" ht="15.75" customHeight="1" x14ac:dyDescent="0.2">
      <c r="O146" s="104"/>
    </row>
    <row r="147" spans="15:15" ht="15.75" customHeight="1" x14ac:dyDescent="0.2">
      <c r="O147" s="104"/>
    </row>
    <row r="148" spans="15:15" ht="15.75" customHeight="1" x14ac:dyDescent="0.2">
      <c r="O148" s="104"/>
    </row>
    <row r="149" spans="15:15" ht="15.75" customHeight="1" x14ac:dyDescent="0.2">
      <c r="O149" s="104"/>
    </row>
    <row r="150" spans="15:15" ht="15.75" customHeight="1" x14ac:dyDescent="0.2">
      <c r="O150" s="104"/>
    </row>
    <row r="151" spans="15:15" ht="15.75" customHeight="1" x14ac:dyDescent="0.2">
      <c r="O151" s="104"/>
    </row>
    <row r="152" spans="15:15" ht="15.75" customHeight="1" x14ac:dyDescent="0.2">
      <c r="O152" s="104"/>
    </row>
    <row r="153" spans="15:15" ht="15.75" customHeight="1" x14ac:dyDescent="0.2">
      <c r="O153" s="104"/>
    </row>
    <row r="154" spans="15:15" ht="15.75" customHeight="1" x14ac:dyDescent="0.2">
      <c r="O154" s="104"/>
    </row>
    <row r="155" spans="15:15" ht="15.75" customHeight="1" x14ac:dyDescent="0.2">
      <c r="O155" s="104"/>
    </row>
    <row r="156" spans="15:15" ht="15.75" customHeight="1" x14ac:dyDescent="0.2">
      <c r="O156" s="104"/>
    </row>
    <row r="157" spans="15:15" ht="15.75" customHeight="1" x14ac:dyDescent="0.2">
      <c r="O157" s="104"/>
    </row>
    <row r="158" spans="15:15" ht="15.75" customHeight="1" x14ac:dyDescent="0.2">
      <c r="O158" s="104"/>
    </row>
    <row r="159" spans="15:15" ht="15.75" customHeight="1" x14ac:dyDescent="0.2">
      <c r="O159" s="104"/>
    </row>
    <row r="160" spans="15:15" ht="15.75" customHeight="1" x14ac:dyDescent="0.2">
      <c r="O160" s="104"/>
    </row>
    <row r="161" spans="15:15" ht="15.75" customHeight="1" x14ac:dyDescent="0.2">
      <c r="O161" s="104"/>
    </row>
    <row r="162" spans="15:15" ht="15.75" customHeight="1" x14ac:dyDescent="0.2">
      <c r="O162" s="104"/>
    </row>
    <row r="163" spans="15:15" ht="15.75" customHeight="1" x14ac:dyDescent="0.2">
      <c r="O163" s="104"/>
    </row>
    <row r="164" spans="15:15" ht="15.75" customHeight="1" x14ac:dyDescent="0.2">
      <c r="O164" s="104"/>
    </row>
    <row r="165" spans="15:15" ht="15.75" customHeight="1" x14ac:dyDescent="0.2">
      <c r="O165" s="104"/>
    </row>
    <row r="166" spans="15:15" ht="15.75" customHeight="1" x14ac:dyDescent="0.2">
      <c r="O166" s="104"/>
    </row>
    <row r="167" spans="15:15" ht="15.75" customHeight="1" x14ac:dyDescent="0.2">
      <c r="O167" s="104"/>
    </row>
    <row r="168" spans="15:15" ht="15.75" customHeight="1" x14ac:dyDescent="0.2">
      <c r="O168" s="104"/>
    </row>
    <row r="169" spans="15:15" ht="15.75" customHeight="1" x14ac:dyDescent="0.2">
      <c r="O169" s="104"/>
    </row>
    <row r="170" spans="15:15" ht="15.75" customHeight="1" x14ac:dyDescent="0.2">
      <c r="O170" s="104"/>
    </row>
    <row r="171" spans="15:15" ht="15.75" customHeight="1" x14ac:dyDescent="0.2">
      <c r="O171" s="104"/>
    </row>
    <row r="172" spans="15:15" ht="15.75" customHeight="1" x14ac:dyDescent="0.2">
      <c r="O172" s="104"/>
    </row>
    <row r="173" spans="15:15" ht="15.75" customHeight="1" x14ac:dyDescent="0.2">
      <c r="O173" s="104"/>
    </row>
    <row r="174" spans="15:15" ht="15.75" customHeight="1" x14ac:dyDescent="0.2">
      <c r="O174" s="104"/>
    </row>
    <row r="175" spans="15:15" ht="15.75" customHeight="1" x14ac:dyDescent="0.2">
      <c r="O175" s="104"/>
    </row>
    <row r="176" spans="15:15" ht="15.75" customHeight="1" x14ac:dyDescent="0.2">
      <c r="O176" s="104"/>
    </row>
    <row r="177" spans="15:15" ht="15.75" customHeight="1" x14ac:dyDescent="0.2">
      <c r="O177" s="104"/>
    </row>
    <row r="178" spans="15:15" ht="15.75" customHeight="1" x14ac:dyDescent="0.2">
      <c r="O178" s="104"/>
    </row>
    <row r="179" spans="15:15" ht="15.75" customHeight="1" x14ac:dyDescent="0.2">
      <c r="O179" s="104"/>
    </row>
    <row r="180" spans="15:15" ht="15.75" customHeight="1" x14ac:dyDescent="0.2">
      <c r="O180" s="104"/>
    </row>
    <row r="181" spans="15:15" ht="15.75" customHeight="1" x14ac:dyDescent="0.2">
      <c r="O181" s="104"/>
    </row>
    <row r="182" spans="15:15" ht="15.75" customHeight="1" x14ac:dyDescent="0.2">
      <c r="O182" s="104"/>
    </row>
    <row r="183" spans="15:15" ht="15.75" customHeight="1" x14ac:dyDescent="0.2">
      <c r="O183" s="104"/>
    </row>
    <row r="184" spans="15:15" ht="15.75" customHeight="1" x14ac:dyDescent="0.2">
      <c r="O184" s="104"/>
    </row>
    <row r="185" spans="15:15" ht="15.75" customHeight="1" x14ac:dyDescent="0.2">
      <c r="O185" s="104"/>
    </row>
    <row r="186" spans="15:15" ht="15.75" customHeight="1" x14ac:dyDescent="0.2">
      <c r="O186" s="104"/>
    </row>
    <row r="187" spans="15:15" ht="15.75" customHeight="1" x14ac:dyDescent="0.2">
      <c r="O187" s="104"/>
    </row>
    <row r="188" spans="15:15" ht="15.75" customHeight="1" x14ac:dyDescent="0.2">
      <c r="O188" s="104"/>
    </row>
    <row r="189" spans="15:15" ht="15.75" customHeight="1" x14ac:dyDescent="0.2">
      <c r="O189" s="104"/>
    </row>
    <row r="190" spans="15:15" ht="15.75" customHeight="1" x14ac:dyDescent="0.2">
      <c r="O190" s="104"/>
    </row>
    <row r="191" spans="15:15" ht="15.75" customHeight="1" x14ac:dyDescent="0.2">
      <c r="O191" s="104"/>
    </row>
    <row r="192" spans="15:15" ht="15.75" customHeight="1" x14ac:dyDescent="0.2">
      <c r="O192" s="104"/>
    </row>
    <row r="193" spans="15:15" ht="15.75" customHeight="1" x14ac:dyDescent="0.2">
      <c r="O193" s="104"/>
    </row>
    <row r="194" spans="15:15" ht="15.75" customHeight="1" x14ac:dyDescent="0.2">
      <c r="O194" s="104"/>
    </row>
    <row r="195" spans="15:15" ht="15.75" customHeight="1" x14ac:dyDescent="0.2">
      <c r="O195" s="104"/>
    </row>
    <row r="196" spans="15:15" ht="15.75" customHeight="1" x14ac:dyDescent="0.2">
      <c r="O196" s="104"/>
    </row>
    <row r="197" spans="15:15" ht="15.75" customHeight="1" x14ac:dyDescent="0.2">
      <c r="O197" s="104"/>
    </row>
    <row r="198" spans="15:15" ht="15.75" customHeight="1" x14ac:dyDescent="0.2">
      <c r="O198" s="104"/>
    </row>
    <row r="199" spans="15:15" ht="15.75" customHeight="1" x14ac:dyDescent="0.2">
      <c r="O199" s="104"/>
    </row>
    <row r="200" spans="15:15" ht="15.75" customHeight="1" x14ac:dyDescent="0.2">
      <c r="O200" s="104"/>
    </row>
    <row r="201" spans="15:15" ht="15.75" customHeight="1" x14ac:dyDescent="0.2">
      <c r="O201" s="104"/>
    </row>
    <row r="202" spans="15:15" ht="15.75" customHeight="1" x14ac:dyDescent="0.2">
      <c r="O202" s="104"/>
    </row>
    <row r="203" spans="15:15" ht="15.75" customHeight="1" x14ac:dyDescent="0.2">
      <c r="O203" s="104"/>
    </row>
    <row r="204" spans="15:15" ht="15.75" customHeight="1" x14ac:dyDescent="0.2">
      <c r="O204" s="104"/>
    </row>
    <row r="205" spans="15:15" ht="15.75" customHeight="1" x14ac:dyDescent="0.2">
      <c r="O205" s="104"/>
    </row>
    <row r="206" spans="15:15" ht="15.75" customHeight="1" x14ac:dyDescent="0.2">
      <c r="O206" s="104"/>
    </row>
    <row r="207" spans="15:15" ht="15.75" customHeight="1" x14ac:dyDescent="0.2">
      <c r="O207" s="104"/>
    </row>
    <row r="208" spans="15:15" ht="15.75" customHeight="1" x14ac:dyDescent="0.2">
      <c r="O208" s="104"/>
    </row>
    <row r="209" spans="15:15" ht="15.75" customHeight="1" x14ac:dyDescent="0.2">
      <c r="O209" s="104"/>
    </row>
    <row r="210" spans="15:15" ht="15.75" customHeight="1" x14ac:dyDescent="0.2">
      <c r="O210" s="104"/>
    </row>
    <row r="211" spans="15:15" ht="15.75" customHeight="1" x14ac:dyDescent="0.2">
      <c r="O211" s="104"/>
    </row>
    <row r="212" spans="15:15" ht="15.75" customHeight="1" x14ac:dyDescent="0.2">
      <c r="O212" s="104"/>
    </row>
    <row r="213" spans="15:15" ht="15.75" customHeight="1" x14ac:dyDescent="0.2">
      <c r="O213" s="104"/>
    </row>
    <row r="214" spans="15:15" ht="15.75" customHeight="1" x14ac:dyDescent="0.2">
      <c r="O214" s="104"/>
    </row>
    <row r="215" spans="15:15" ht="15.75" customHeight="1" x14ac:dyDescent="0.2">
      <c r="O215" s="104"/>
    </row>
    <row r="216" spans="15:15" ht="15.75" customHeight="1" x14ac:dyDescent="0.2">
      <c r="O216" s="104"/>
    </row>
    <row r="217" spans="15:15" ht="15.75" customHeight="1" x14ac:dyDescent="0.2">
      <c r="O217" s="104"/>
    </row>
    <row r="218" spans="15:15" ht="15.75" customHeight="1" x14ac:dyDescent="0.2">
      <c r="O218" s="104"/>
    </row>
    <row r="219" spans="15:15" ht="15.75" customHeight="1" x14ac:dyDescent="0.2">
      <c r="O219" s="104"/>
    </row>
    <row r="220" spans="15:15" ht="15.75" customHeight="1" x14ac:dyDescent="0.2">
      <c r="O220" s="104"/>
    </row>
    <row r="221" spans="15:15" ht="15.75" customHeight="1" x14ac:dyDescent="0.2">
      <c r="O221" s="104"/>
    </row>
    <row r="222" spans="15:15" ht="15.75" customHeight="1" x14ac:dyDescent="0.2">
      <c r="O222" s="104"/>
    </row>
    <row r="223" spans="15:15" ht="15.75" customHeight="1" x14ac:dyDescent="0.2">
      <c r="O223" s="104"/>
    </row>
    <row r="224" spans="15:15" ht="15.75" customHeight="1" x14ac:dyDescent="0.2">
      <c r="O224" s="104"/>
    </row>
    <row r="225" spans="15:15" ht="15.75" customHeight="1" x14ac:dyDescent="0.2">
      <c r="O225" s="104"/>
    </row>
    <row r="226" spans="15:15" ht="15.75" customHeight="1" x14ac:dyDescent="0.2">
      <c r="O226" s="104"/>
    </row>
    <row r="227" spans="15:15" ht="15.75" customHeight="1" x14ac:dyDescent="0.2">
      <c r="O227" s="104"/>
    </row>
    <row r="228" spans="15:15" ht="15.75" customHeight="1" x14ac:dyDescent="0.2">
      <c r="O228" s="104"/>
    </row>
    <row r="229" spans="15:15" ht="15.75" customHeight="1" x14ac:dyDescent="0.2">
      <c r="O229" s="104"/>
    </row>
    <row r="230" spans="15:15" ht="15.75" customHeight="1" x14ac:dyDescent="0.2">
      <c r="O230" s="104"/>
    </row>
    <row r="231" spans="15:15" ht="15.75" customHeight="1" x14ac:dyDescent="0.2">
      <c r="O231" s="104"/>
    </row>
    <row r="232" spans="15:15" ht="15.75" customHeight="1" x14ac:dyDescent="0.2">
      <c r="O232" s="104"/>
    </row>
    <row r="233" spans="15:15" ht="15.75" customHeight="1" x14ac:dyDescent="0.2">
      <c r="O233" s="104"/>
    </row>
    <row r="234" spans="15:15" ht="15.75" customHeight="1" x14ac:dyDescent="0.2">
      <c r="O234" s="104"/>
    </row>
    <row r="235" spans="15:15" ht="15.75" customHeight="1" x14ac:dyDescent="0.2">
      <c r="O235" s="104"/>
    </row>
    <row r="236" spans="15:15" ht="15.75" customHeight="1" x14ac:dyDescent="0.2">
      <c r="O236" s="104"/>
    </row>
    <row r="237" spans="15:15" ht="15.75" customHeight="1" x14ac:dyDescent="0.2">
      <c r="O237" s="104"/>
    </row>
    <row r="238" spans="15:15" ht="15.75" customHeight="1" x14ac:dyDescent="0.2">
      <c r="O238" s="104"/>
    </row>
    <row r="239" spans="15:15" ht="15.75" customHeight="1" x14ac:dyDescent="0.2">
      <c r="O239" s="104"/>
    </row>
    <row r="240" spans="15:15" ht="15.75" customHeight="1" x14ac:dyDescent="0.2">
      <c r="O240" s="104"/>
    </row>
    <row r="241" spans="15:15" ht="15.75" customHeight="1" x14ac:dyDescent="0.2">
      <c r="O241" s="104"/>
    </row>
    <row r="242" spans="15:15" ht="15.75" customHeight="1" x14ac:dyDescent="0.2">
      <c r="O242" s="104"/>
    </row>
    <row r="243" spans="15:15" ht="15.75" customHeight="1" x14ac:dyDescent="0.2">
      <c r="O243" s="104"/>
    </row>
    <row r="244" spans="15:15" ht="15.75" customHeight="1" x14ac:dyDescent="0.2">
      <c r="O244" s="104"/>
    </row>
    <row r="245" spans="15:15" ht="15.75" customHeight="1" x14ac:dyDescent="0.2">
      <c r="O245" s="104"/>
    </row>
    <row r="246" spans="15:15" ht="15.75" customHeight="1" x14ac:dyDescent="0.2">
      <c r="O246" s="104"/>
    </row>
    <row r="247" spans="15:15" ht="15.75" customHeight="1" x14ac:dyDescent="0.2">
      <c r="O247" s="104"/>
    </row>
    <row r="248" spans="15:15" ht="15.75" customHeight="1" x14ac:dyDescent="0.2">
      <c r="O248" s="104"/>
    </row>
    <row r="249" spans="15:15" ht="15.75" customHeight="1" x14ac:dyDescent="0.2">
      <c r="O249" s="104"/>
    </row>
    <row r="250" spans="15:15" ht="15.75" customHeight="1" x14ac:dyDescent="0.2">
      <c r="O250" s="104"/>
    </row>
    <row r="251" spans="15:15" ht="15.75" customHeight="1" x14ac:dyDescent="0.2">
      <c r="O251" s="104"/>
    </row>
    <row r="252" spans="15:15" ht="15.75" customHeight="1" x14ac:dyDescent="0.2">
      <c r="O252" s="104"/>
    </row>
    <row r="253" spans="15:15" ht="15.75" customHeight="1" x14ac:dyDescent="0.2">
      <c r="O253" s="104"/>
    </row>
    <row r="254" spans="15:15" ht="15.75" customHeight="1" x14ac:dyDescent="0.2">
      <c r="O254" s="104"/>
    </row>
    <row r="255" spans="15:15" ht="15.75" customHeight="1" x14ac:dyDescent="0.2">
      <c r="O255" s="104"/>
    </row>
    <row r="256" spans="15:15" ht="15.75" customHeight="1" x14ac:dyDescent="0.2">
      <c r="O256" s="104"/>
    </row>
    <row r="257" spans="15:15" ht="15.75" customHeight="1" x14ac:dyDescent="0.2">
      <c r="O257" s="104"/>
    </row>
    <row r="258" spans="15:15" ht="15.75" customHeight="1" x14ac:dyDescent="0.2">
      <c r="O258" s="104"/>
    </row>
    <row r="259" spans="15:15" ht="15.75" customHeight="1" x14ac:dyDescent="0.2">
      <c r="O259" s="104"/>
    </row>
    <row r="260" spans="15:15" ht="15.75" customHeight="1" x14ac:dyDescent="0.2">
      <c r="O260" s="104"/>
    </row>
    <row r="261" spans="15:15" ht="15.75" customHeight="1" x14ac:dyDescent="0.2">
      <c r="O261" s="104"/>
    </row>
    <row r="262" spans="15:15" ht="15.75" customHeight="1" x14ac:dyDescent="0.2">
      <c r="O262" s="104"/>
    </row>
    <row r="263" spans="15:15" ht="15.75" customHeight="1" x14ac:dyDescent="0.2">
      <c r="O263" s="104"/>
    </row>
    <row r="264" spans="15:15" ht="15.75" customHeight="1" x14ac:dyDescent="0.2">
      <c r="O264" s="104"/>
    </row>
    <row r="265" spans="15:15" ht="15.75" customHeight="1" x14ac:dyDescent="0.2">
      <c r="O265" s="104"/>
    </row>
    <row r="266" spans="15:15" ht="15.75" customHeight="1" x14ac:dyDescent="0.2">
      <c r="O266" s="104"/>
    </row>
    <row r="267" spans="15:15" ht="15.75" customHeight="1" x14ac:dyDescent="0.2">
      <c r="O267" s="104"/>
    </row>
    <row r="268" spans="15:15" ht="15.75" customHeight="1" x14ac:dyDescent="0.2">
      <c r="O268" s="104"/>
    </row>
    <row r="269" spans="15:15" ht="15.75" customHeight="1" x14ac:dyDescent="0.2">
      <c r="O269" s="104"/>
    </row>
    <row r="270" spans="15:15" ht="15.75" customHeight="1" x14ac:dyDescent="0.2">
      <c r="O270" s="104"/>
    </row>
    <row r="271" spans="15:15" ht="15.75" customHeight="1" x14ac:dyDescent="0.2">
      <c r="O271" s="104"/>
    </row>
    <row r="272" spans="15:15" ht="15.75" customHeight="1" x14ac:dyDescent="0.2">
      <c r="O272" s="104"/>
    </row>
    <row r="273" spans="15:15" ht="15.75" customHeight="1" x14ac:dyDescent="0.2">
      <c r="O273" s="104"/>
    </row>
    <row r="274" spans="15:15" ht="15.75" customHeight="1" x14ac:dyDescent="0.2">
      <c r="O274" s="104"/>
    </row>
    <row r="275" spans="15:15" ht="15.75" customHeight="1" x14ac:dyDescent="0.2">
      <c r="O275" s="104"/>
    </row>
    <row r="276" spans="15:15" ht="15.75" customHeight="1" x14ac:dyDescent="0.2">
      <c r="O276" s="104"/>
    </row>
    <row r="277" spans="15:15" ht="15.75" customHeight="1" x14ac:dyDescent="0.2">
      <c r="O277" s="104"/>
    </row>
    <row r="278" spans="15:15" ht="15.75" customHeight="1" x14ac:dyDescent="0.2">
      <c r="O278" s="104"/>
    </row>
    <row r="279" spans="15:15" ht="15.75" customHeight="1" x14ac:dyDescent="0.2">
      <c r="O279" s="104"/>
    </row>
    <row r="280" spans="15:15" ht="15.75" customHeight="1" x14ac:dyDescent="0.2">
      <c r="O280" s="104"/>
    </row>
    <row r="281" spans="15:15" ht="15.75" customHeight="1" x14ac:dyDescent="0.2">
      <c r="O281" s="104"/>
    </row>
    <row r="282" spans="15:15" ht="15.75" customHeight="1" x14ac:dyDescent="0.2">
      <c r="O282" s="104"/>
    </row>
    <row r="283" spans="15:15" ht="15.75" customHeight="1" x14ac:dyDescent="0.2">
      <c r="O283" s="104"/>
    </row>
    <row r="284" spans="15:15" ht="15.75" customHeight="1" x14ac:dyDescent="0.2">
      <c r="O284" s="104"/>
    </row>
    <row r="285" spans="15:15" ht="15.75" customHeight="1" x14ac:dyDescent="0.2">
      <c r="O285" s="104"/>
    </row>
    <row r="286" spans="15:15" ht="15.75" customHeight="1" x14ac:dyDescent="0.2">
      <c r="O286" s="104"/>
    </row>
    <row r="287" spans="15:15" ht="15.75" customHeight="1" x14ac:dyDescent="0.2">
      <c r="O287" s="104"/>
    </row>
    <row r="288" spans="15:15" ht="15.75" customHeight="1" x14ac:dyDescent="0.2">
      <c r="O288" s="104"/>
    </row>
    <row r="289" spans="15:15" ht="15.75" customHeight="1" x14ac:dyDescent="0.2">
      <c r="O289" s="104"/>
    </row>
    <row r="290" spans="15:15" ht="15.75" customHeight="1" x14ac:dyDescent="0.2">
      <c r="O290" s="104"/>
    </row>
    <row r="291" spans="15:15" ht="15.75" customHeight="1" x14ac:dyDescent="0.2">
      <c r="O291" s="104"/>
    </row>
    <row r="292" spans="15:15" ht="15.75" customHeight="1" x14ac:dyDescent="0.2">
      <c r="O292" s="104"/>
    </row>
    <row r="293" spans="15:15" ht="15.75" customHeight="1" x14ac:dyDescent="0.2">
      <c r="O293" s="104"/>
    </row>
    <row r="294" spans="15:15" ht="15.75" customHeight="1" x14ac:dyDescent="0.2"/>
    <row r="295" spans="15:15" ht="15.75" customHeight="1" x14ac:dyDescent="0.2"/>
    <row r="296" spans="15:15" ht="15.75" customHeight="1" x14ac:dyDescent="0.2"/>
    <row r="297" spans="15:15" ht="15.75" customHeight="1" x14ac:dyDescent="0.2"/>
    <row r="298" spans="15:15" ht="15.75" customHeight="1" x14ac:dyDescent="0.2"/>
    <row r="299" spans="15:15" ht="15.75" customHeight="1" x14ac:dyDescent="0.2"/>
    <row r="300" spans="15:15" ht="15.75" customHeight="1" x14ac:dyDescent="0.2"/>
    <row r="301" spans="15:15" ht="15.75" customHeight="1" x14ac:dyDescent="0.2"/>
    <row r="302" spans="15:15" ht="15.75" customHeight="1" x14ac:dyDescent="0.2"/>
    <row r="303" spans="15:15" ht="15.75" customHeight="1" x14ac:dyDescent="0.2"/>
    <row r="304" spans="15:15"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password="D4A9" sheet="1" objects="1" scenarios="1"/>
  <mergeCells count="49">
    <mergeCell ref="S18:W18"/>
    <mergeCell ref="C30:G30"/>
    <mergeCell ref="H30:L30"/>
    <mergeCell ref="M30:O30"/>
    <mergeCell ref="P30:R30"/>
    <mergeCell ref="S30:W30"/>
    <mergeCell ref="C18:E18"/>
    <mergeCell ref="F18:G18"/>
    <mergeCell ref="H18:L18"/>
    <mergeCell ref="M18:O18"/>
    <mergeCell ref="P18:R18"/>
    <mergeCell ref="S32:W32"/>
    <mergeCell ref="S44:W44"/>
    <mergeCell ref="C46:E46"/>
    <mergeCell ref="F46:G46"/>
    <mergeCell ref="H46:L46"/>
    <mergeCell ref="M46:O46"/>
    <mergeCell ref="P46:R46"/>
    <mergeCell ref="S46:W46"/>
    <mergeCell ref="C32:E32"/>
    <mergeCell ref="F32:G32"/>
    <mergeCell ref="H32:L32"/>
    <mergeCell ref="M32:O32"/>
    <mergeCell ref="P32:R32"/>
    <mergeCell ref="C60:G60"/>
    <mergeCell ref="H60:L60"/>
    <mergeCell ref="M60:O60"/>
    <mergeCell ref="P60:R60"/>
    <mergeCell ref="S60:W60"/>
    <mergeCell ref="C62:E62"/>
    <mergeCell ref="H62:K62"/>
    <mergeCell ref="M62:O62"/>
    <mergeCell ref="P62:R62"/>
    <mergeCell ref="S62:W62"/>
    <mergeCell ref="C74:E74"/>
    <mergeCell ref="H74:K74"/>
    <mergeCell ref="M74:O74"/>
    <mergeCell ref="P74:R74"/>
    <mergeCell ref="S74:W74"/>
    <mergeCell ref="C76:E76"/>
    <mergeCell ref="H76:K76"/>
    <mergeCell ref="M76:O76"/>
    <mergeCell ref="P76:R76"/>
    <mergeCell ref="S76:W76"/>
    <mergeCell ref="C93:F93"/>
    <mergeCell ref="H93:K93"/>
    <mergeCell ref="M93:O93"/>
    <mergeCell ref="P93:R93"/>
    <mergeCell ref="S93:W93"/>
  </mergeCells>
  <hyperlinks>
    <hyperlink ref="A1" location="INICIO!A1" display="Volver al indice"/>
  </hyperlinks>
  <pageMargins left="0.75" right="0.75" top="1" bottom="1"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zoomScale="131" zoomScaleNormal="131" workbookViewId="0"/>
  </sheetViews>
  <sheetFormatPr baseColWidth="10" defaultColWidth="8.7109375" defaultRowHeight="16" x14ac:dyDescent="0.2"/>
  <cols>
    <col min="1" max="1" width="46.140625" customWidth="1"/>
    <col min="2" max="2" width="16.28515625" customWidth="1"/>
    <col min="3" max="3" width="16.140625" customWidth="1"/>
    <col min="4" max="5" width="15.28515625" customWidth="1"/>
    <col min="6" max="7" width="12.28515625" customWidth="1"/>
  </cols>
  <sheetData>
    <row r="1" spans="1:26" ht="15.75" customHeight="1" x14ac:dyDescent="0.2">
      <c r="A1" s="194" t="s">
        <v>54</v>
      </c>
      <c r="B1" s="6"/>
      <c r="C1" s="195" t="s">
        <v>254</v>
      </c>
      <c r="D1" s="6"/>
      <c r="E1" s="6"/>
      <c r="F1" s="196" t="s">
        <v>255</v>
      </c>
      <c r="G1" s="6"/>
      <c r="H1" s="6"/>
      <c r="I1" s="6"/>
      <c r="J1" s="6"/>
      <c r="K1" s="6"/>
      <c r="L1" s="6"/>
      <c r="M1" s="6"/>
      <c r="N1" s="6"/>
      <c r="O1" s="6"/>
      <c r="P1" s="6"/>
      <c r="Q1" s="6"/>
      <c r="R1" s="6"/>
      <c r="S1" s="6"/>
      <c r="T1" s="6"/>
      <c r="U1" s="6"/>
      <c r="V1" s="6"/>
      <c r="W1" s="6"/>
      <c r="X1" s="6"/>
      <c r="Y1" s="6"/>
      <c r="Z1" s="6"/>
    </row>
    <row r="2" spans="1:26" ht="15.75" customHeight="1" x14ac:dyDescent="0.2">
      <c r="A2" s="6"/>
      <c r="B2" s="6"/>
      <c r="C2" s="6"/>
      <c r="D2" s="6"/>
      <c r="E2" s="6"/>
      <c r="F2" s="6"/>
      <c r="G2" s="6"/>
      <c r="H2" s="6"/>
      <c r="I2" s="6"/>
      <c r="J2" s="6"/>
      <c r="K2" s="6"/>
      <c r="L2" s="6"/>
      <c r="M2" s="6"/>
      <c r="N2" s="6"/>
      <c r="O2" s="6"/>
      <c r="P2" s="6"/>
      <c r="Q2" s="6"/>
      <c r="R2" s="6"/>
      <c r="S2" s="6"/>
      <c r="T2" s="6"/>
      <c r="U2" s="6"/>
      <c r="V2" s="6"/>
      <c r="W2" s="6"/>
      <c r="X2" s="6"/>
      <c r="Y2" s="6"/>
      <c r="Z2" s="6"/>
    </row>
    <row r="3" spans="1:26" ht="15.75" customHeight="1" x14ac:dyDescent="0.2">
      <c r="A3" s="195" t="s">
        <v>256</v>
      </c>
      <c r="B3" s="6"/>
      <c r="C3" s="6"/>
      <c r="D3" s="6"/>
      <c r="E3" s="6"/>
      <c r="F3" s="6"/>
      <c r="G3" s="6"/>
      <c r="H3" s="6"/>
      <c r="I3" s="6"/>
      <c r="J3" s="6"/>
      <c r="K3" s="6"/>
      <c r="L3" s="6"/>
      <c r="M3" s="6"/>
      <c r="N3" s="6"/>
      <c r="O3" s="6"/>
      <c r="P3" s="6"/>
      <c r="Q3" s="6"/>
      <c r="R3" s="6"/>
      <c r="S3" s="6"/>
      <c r="T3" s="6"/>
      <c r="U3" s="6"/>
      <c r="V3" s="6"/>
      <c r="W3" s="6"/>
      <c r="X3" s="6"/>
      <c r="Y3" s="6"/>
      <c r="Z3" s="6"/>
    </row>
    <row r="4" spans="1:26" ht="15.75" customHeight="1" x14ac:dyDescent="0.2">
      <c r="A4" s="195" t="s">
        <v>257</v>
      </c>
      <c r="B4" s="6"/>
      <c r="C4" s="6"/>
      <c r="D4" s="6"/>
      <c r="E4" s="6"/>
      <c r="F4" s="6"/>
      <c r="G4" s="6"/>
      <c r="H4" s="6"/>
      <c r="I4" s="6"/>
      <c r="J4" s="6"/>
      <c r="K4" s="6"/>
      <c r="L4" s="6"/>
      <c r="M4" s="6"/>
      <c r="N4" s="6"/>
      <c r="O4" s="6"/>
      <c r="P4" s="6"/>
      <c r="Q4" s="6"/>
      <c r="R4" s="6"/>
      <c r="S4" s="6"/>
      <c r="T4" s="6"/>
      <c r="U4" s="6"/>
      <c r="V4" s="6"/>
      <c r="W4" s="6"/>
      <c r="X4" s="6"/>
      <c r="Y4" s="6"/>
      <c r="Z4" s="6"/>
    </row>
    <row r="5" spans="1:26" ht="15.75" customHeight="1" x14ac:dyDescent="0.2">
      <c r="A5" s="195" t="s">
        <v>258</v>
      </c>
      <c r="B5" s="6"/>
      <c r="C5" s="6"/>
      <c r="D5" s="6"/>
      <c r="E5" s="6"/>
      <c r="F5" s="6"/>
      <c r="G5" s="6"/>
      <c r="H5" s="6"/>
      <c r="I5" s="6"/>
      <c r="J5" s="6"/>
      <c r="K5" s="6"/>
      <c r="L5" s="6"/>
      <c r="M5" s="6"/>
      <c r="N5" s="6"/>
      <c r="O5" s="6"/>
      <c r="P5" s="6"/>
      <c r="Q5" s="6"/>
      <c r="R5" s="6"/>
      <c r="S5" s="6"/>
      <c r="T5" s="6"/>
      <c r="U5" s="6"/>
      <c r="V5" s="6"/>
      <c r="W5" s="6"/>
      <c r="X5" s="6"/>
      <c r="Y5" s="6"/>
      <c r="Z5" s="6"/>
    </row>
    <row r="6" spans="1:26" ht="15.75" customHeight="1" x14ac:dyDescent="0.2">
      <c r="A6" s="195" t="s">
        <v>259</v>
      </c>
      <c r="B6" s="6"/>
      <c r="C6" s="6"/>
      <c r="D6" s="6"/>
      <c r="E6" s="6"/>
      <c r="F6" s="6"/>
      <c r="G6" s="6"/>
      <c r="H6" s="6"/>
      <c r="I6" s="6"/>
      <c r="J6" s="6"/>
      <c r="K6" s="6"/>
      <c r="L6" s="6"/>
      <c r="M6" s="6"/>
      <c r="N6" s="6"/>
      <c r="O6" s="6"/>
      <c r="P6" s="6"/>
      <c r="Q6" s="6"/>
      <c r="R6" s="6"/>
      <c r="S6" s="6"/>
      <c r="T6" s="6"/>
      <c r="U6" s="6"/>
      <c r="V6" s="6"/>
      <c r="W6" s="6"/>
      <c r="X6" s="6"/>
      <c r="Y6" s="6"/>
      <c r="Z6" s="6"/>
    </row>
    <row r="7" spans="1:26" ht="15.75" customHeight="1" x14ac:dyDescent="0.2">
      <c r="A7" s="6"/>
      <c r="B7" s="6"/>
      <c r="C7" s="6"/>
      <c r="D7" s="6"/>
      <c r="E7" s="6"/>
      <c r="F7" s="6"/>
      <c r="G7" s="6"/>
      <c r="H7" s="6"/>
      <c r="I7" s="6"/>
      <c r="J7" s="6"/>
      <c r="K7" s="6"/>
      <c r="L7" s="6"/>
      <c r="M7" s="6"/>
      <c r="N7" s="6"/>
      <c r="O7" s="6"/>
      <c r="P7" s="6"/>
      <c r="Q7" s="6"/>
      <c r="R7" s="6"/>
      <c r="S7" s="6"/>
      <c r="T7" s="6"/>
      <c r="U7" s="6"/>
      <c r="V7" s="6"/>
      <c r="W7" s="6"/>
      <c r="X7" s="6"/>
      <c r="Y7" s="6"/>
      <c r="Z7" s="6"/>
    </row>
    <row r="8" spans="1:26" ht="15.75" customHeight="1" x14ac:dyDescent="0.2">
      <c r="A8" s="6"/>
      <c r="B8" s="6"/>
      <c r="C8" s="6"/>
      <c r="D8" s="6"/>
      <c r="E8" s="6"/>
      <c r="F8" s="6"/>
      <c r="G8" s="6"/>
      <c r="H8" s="6"/>
      <c r="I8" s="6"/>
      <c r="J8" s="6"/>
      <c r="K8" s="6"/>
      <c r="L8" s="6"/>
      <c r="M8" s="6"/>
      <c r="N8" s="6"/>
      <c r="O8" s="6"/>
      <c r="P8" s="6"/>
      <c r="Q8" s="6"/>
      <c r="R8" s="6"/>
      <c r="S8" s="6"/>
      <c r="T8" s="6"/>
      <c r="U8" s="6"/>
      <c r="V8" s="6"/>
      <c r="W8" s="6"/>
      <c r="X8" s="6"/>
      <c r="Y8" s="6"/>
      <c r="Z8" s="6"/>
    </row>
    <row r="9" spans="1:26" ht="15.75" customHeight="1" x14ac:dyDescent="0.2">
      <c r="A9" s="195" t="s">
        <v>260</v>
      </c>
      <c r="B9" s="6"/>
      <c r="C9" s="6"/>
      <c r="D9" s="6"/>
      <c r="E9" s="6"/>
      <c r="F9" s="6"/>
      <c r="G9" s="6"/>
      <c r="H9" s="6"/>
      <c r="I9" s="6"/>
      <c r="J9" s="6"/>
      <c r="K9" s="6"/>
      <c r="L9" s="6"/>
      <c r="M9" s="6"/>
      <c r="N9" s="6"/>
      <c r="O9" s="6"/>
      <c r="P9" s="6"/>
      <c r="Q9" s="6"/>
      <c r="R9" s="6"/>
      <c r="S9" s="6"/>
      <c r="T9" s="6"/>
      <c r="U9" s="6"/>
      <c r="V9" s="6"/>
      <c r="W9" s="6"/>
      <c r="X9" s="6"/>
      <c r="Y9" s="6"/>
      <c r="Z9" s="6"/>
    </row>
    <row r="10" spans="1:26" ht="15.75" customHeight="1" x14ac:dyDescent="0.2">
      <c r="A10" s="6"/>
      <c r="B10" s="6"/>
      <c r="C10" s="6"/>
      <c r="D10" s="6"/>
      <c r="E10" s="6"/>
      <c r="F10" s="6"/>
      <c r="G10" s="6"/>
      <c r="H10" s="6"/>
      <c r="I10" s="6"/>
      <c r="J10" s="6"/>
      <c r="K10" s="6"/>
      <c r="L10" s="6"/>
      <c r="M10" s="6"/>
      <c r="N10" s="6"/>
      <c r="O10" s="6"/>
      <c r="P10" s="6"/>
      <c r="Q10" s="6"/>
      <c r="R10" s="6"/>
      <c r="S10" s="6"/>
      <c r="T10" s="6"/>
      <c r="U10" s="6"/>
      <c r="V10" s="6"/>
      <c r="W10" s="6"/>
      <c r="X10" s="6"/>
      <c r="Y10" s="6"/>
      <c r="Z10" s="6"/>
    </row>
    <row r="11" spans="1:26" ht="15.75" customHeight="1" x14ac:dyDescent="0.2">
      <c r="A11" s="195"/>
      <c r="B11" s="197" t="s">
        <v>261</v>
      </c>
      <c r="C11" s="198" t="s">
        <v>262</v>
      </c>
      <c r="D11" s="197" t="s">
        <v>263</v>
      </c>
      <c r="E11" s="198" t="s">
        <v>264</v>
      </c>
      <c r="F11" s="199" t="s">
        <v>265</v>
      </c>
      <c r="G11" s="198" t="s">
        <v>266</v>
      </c>
      <c r="H11" s="6"/>
      <c r="I11" s="6"/>
      <c r="J11" s="6"/>
      <c r="K11" s="6"/>
      <c r="L11" s="6"/>
      <c r="M11" s="6"/>
      <c r="N11" s="6"/>
      <c r="O11" s="6"/>
      <c r="P11" s="6"/>
      <c r="Q11" s="6"/>
      <c r="R11" s="6"/>
      <c r="S11" s="6"/>
      <c r="T11" s="6"/>
      <c r="U11" s="6"/>
      <c r="V11" s="6"/>
      <c r="W11" s="6"/>
      <c r="X11" s="6"/>
      <c r="Y11" s="6"/>
      <c r="Z11" s="6"/>
    </row>
    <row r="12" spans="1:26" ht="15.75" customHeight="1" x14ac:dyDescent="0.2">
      <c r="A12" s="195" t="s">
        <v>267</v>
      </c>
      <c r="B12" s="200" t="s">
        <v>268</v>
      </c>
      <c r="C12" s="201" t="s">
        <v>268</v>
      </c>
      <c r="D12" s="200" t="s">
        <v>268</v>
      </c>
      <c r="E12" s="201" t="s">
        <v>268</v>
      </c>
      <c r="F12" s="202" t="s">
        <v>268</v>
      </c>
      <c r="G12" s="201" t="s">
        <v>268</v>
      </c>
      <c r="H12" s="6"/>
      <c r="I12" s="6"/>
      <c r="J12" s="6"/>
      <c r="K12" s="6"/>
      <c r="L12" s="6"/>
      <c r="M12" s="6"/>
      <c r="N12" s="6"/>
      <c r="O12" s="6"/>
      <c r="P12" s="6"/>
      <c r="Q12" s="6"/>
      <c r="R12" s="6"/>
      <c r="S12" s="6"/>
      <c r="T12" s="6"/>
      <c r="U12" s="6"/>
      <c r="V12" s="6"/>
      <c r="W12" s="6"/>
      <c r="X12" s="6"/>
      <c r="Y12" s="6"/>
      <c r="Z12" s="6"/>
    </row>
    <row r="13" spans="1:26" ht="15.75" customHeight="1" x14ac:dyDescent="0.2">
      <c r="A13" s="203" t="s">
        <v>269</v>
      </c>
      <c r="B13" s="204">
        <v>17</v>
      </c>
      <c r="C13" s="205">
        <v>9</v>
      </c>
      <c r="D13" s="204">
        <v>0</v>
      </c>
      <c r="E13" s="205">
        <v>0</v>
      </c>
      <c r="F13" s="206">
        <v>0</v>
      </c>
      <c r="G13" s="205">
        <v>0</v>
      </c>
      <c r="H13" s="6"/>
      <c r="I13" s="6"/>
      <c r="J13" s="6"/>
      <c r="K13" s="6"/>
      <c r="L13" s="6"/>
      <c r="M13" s="6"/>
      <c r="N13" s="6"/>
      <c r="O13" s="6"/>
      <c r="P13" s="6"/>
      <c r="Q13" s="6"/>
      <c r="R13" s="6"/>
      <c r="S13" s="6"/>
      <c r="T13" s="6"/>
      <c r="U13" s="6"/>
      <c r="V13" s="6"/>
      <c r="W13" s="6"/>
      <c r="X13" s="6"/>
      <c r="Y13" s="6"/>
      <c r="Z13" s="6"/>
    </row>
    <row r="14" spans="1:26" ht="15.75" customHeight="1" x14ac:dyDescent="0.2">
      <c r="A14" s="203" t="s">
        <v>270</v>
      </c>
      <c r="B14" s="204">
        <v>20</v>
      </c>
      <c r="C14" s="205">
        <v>0</v>
      </c>
      <c r="D14" s="204">
        <v>0</v>
      </c>
      <c r="E14" s="205">
        <v>0</v>
      </c>
      <c r="F14" s="206">
        <v>0</v>
      </c>
      <c r="G14" s="205">
        <v>0</v>
      </c>
      <c r="H14" s="6"/>
      <c r="I14" s="6"/>
      <c r="J14" s="6"/>
      <c r="K14" s="6"/>
      <c r="L14" s="6"/>
      <c r="M14" s="6"/>
      <c r="N14" s="6"/>
      <c r="O14" s="6"/>
      <c r="P14" s="6"/>
      <c r="Q14" s="6"/>
      <c r="R14" s="6"/>
      <c r="S14" s="6"/>
      <c r="T14" s="6"/>
      <c r="U14" s="6"/>
      <c r="V14" s="6"/>
      <c r="W14" s="6"/>
      <c r="X14" s="6"/>
      <c r="Y14" s="6"/>
      <c r="Z14" s="6"/>
    </row>
    <row r="15" spans="1:26" ht="15.75" customHeight="1" x14ac:dyDescent="0.2">
      <c r="A15" s="203" t="s">
        <v>271</v>
      </c>
      <c r="B15" s="204">
        <v>5</v>
      </c>
      <c r="C15" s="205">
        <v>1</v>
      </c>
      <c r="D15" s="204">
        <v>0</v>
      </c>
      <c r="E15" s="205">
        <v>0</v>
      </c>
      <c r="F15" s="206">
        <v>0</v>
      </c>
      <c r="G15" s="205">
        <v>0</v>
      </c>
      <c r="H15" s="6"/>
      <c r="I15" s="6"/>
      <c r="J15" s="6"/>
      <c r="K15" s="6"/>
      <c r="L15" s="6"/>
      <c r="M15" s="6"/>
      <c r="N15" s="6"/>
      <c r="O15" s="6"/>
      <c r="P15" s="6"/>
      <c r="Q15" s="6"/>
      <c r="R15" s="6"/>
      <c r="S15" s="6"/>
      <c r="T15" s="6"/>
      <c r="U15" s="6"/>
      <c r="V15" s="6"/>
      <c r="W15" s="6"/>
      <c r="X15" s="6"/>
      <c r="Y15" s="6"/>
      <c r="Z15" s="6"/>
    </row>
    <row r="16" spans="1:26" ht="15.75" customHeight="1" x14ac:dyDescent="0.2">
      <c r="A16" s="203" t="s">
        <v>272</v>
      </c>
      <c r="B16" s="204">
        <v>5</v>
      </c>
      <c r="C16" s="205"/>
      <c r="D16" s="204">
        <v>0</v>
      </c>
      <c r="E16" s="205">
        <v>0</v>
      </c>
      <c r="F16" s="206">
        <v>0</v>
      </c>
      <c r="G16" s="205">
        <v>0</v>
      </c>
      <c r="H16" s="6"/>
      <c r="I16" s="6"/>
      <c r="J16" s="6"/>
      <c r="K16" s="6"/>
      <c r="L16" s="6"/>
      <c r="M16" s="6"/>
      <c r="N16" s="6"/>
      <c r="O16" s="6"/>
      <c r="P16" s="6"/>
      <c r="Q16" s="6"/>
      <c r="R16" s="6"/>
      <c r="S16" s="6"/>
      <c r="T16" s="6"/>
      <c r="U16" s="6"/>
      <c r="V16" s="6"/>
      <c r="W16" s="6"/>
      <c r="X16" s="6"/>
      <c r="Y16" s="6"/>
      <c r="Z16" s="6"/>
    </row>
    <row r="17" spans="1:26" ht="15.75" customHeight="1" x14ac:dyDescent="0.2">
      <c r="A17" s="203" t="s">
        <v>273</v>
      </c>
      <c r="B17" s="204">
        <v>9</v>
      </c>
      <c r="C17" s="205">
        <v>3</v>
      </c>
      <c r="D17" s="204">
        <v>0</v>
      </c>
      <c r="E17" s="205">
        <v>0</v>
      </c>
      <c r="F17" s="206">
        <v>0</v>
      </c>
      <c r="G17" s="205">
        <v>0</v>
      </c>
      <c r="H17" s="6"/>
      <c r="I17" s="6"/>
      <c r="J17" s="6"/>
      <c r="K17" s="6"/>
      <c r="L17" s="6"/>
      <c r="M17" s="6"/>
      <c r="N17" s="6"/>
      <c r="O17" s="6"/>
      <c r="P17" s="6"/>
      <c r="Q17" s="6"/>
      <c r="R17" s="6"/>
      <c r="S17" s="6"/>
      <c r="T17" s="6"/>
      <c r="U17" s="6"/>
      <c r="V17" s="6"/>
      <c r="W17" s="6"/>
      <c r="X17" s="6"/>
      <c r="Y17" s="6"/>
      <c r="Z17" s="6"/>
    </row>
    <row r="18" spans="1:26" ht="15.75" customHeight="1" x14ac:dyDescent="0.2">
      <c r="A18" s="203" t="s">
        <v>274</v>
      </c>
      <c r="B18" s="204">
        <v>5</v>
      </c>
      <c r="C18" s="205">
        <v>1</v>
      </c>
      <c r="D18" s="204">
        <v>0</v>
      </c>
      <c r="E18" s="205">
        <v>0</v>
      </c>
      <c r="F18" s="206">
        <v>0</v>
      </c>
      <c r="G18" s="205">
        <v>0</v>
      </c>
      <c r="H18" s="6"/>
      <c r="I18" s="6"/>
      <c r="J18" s="6"/>
      <c r="K18" s="6"/>
      <c r="L18" s="6"/>
      <c r="M18" s="6"/>
      <c r="N18" s="6"/>
      <c r="O18" s="6"/>
      <c r="P18" s="6"/>
      <c r="Q18" s="6"/>
      <c r="R18" s="6"/>
      <c r="S18" s="6"/>
      <c r="T18" s="6"/>
      <c r="U18" s="6"/>
      <c r="V18" s="6"/>
      <c r="W18" s="6"/>
      <c r="X18" s="6"/>
      <c r="Y18" s="6"/>
      <c r="Z18" s="6"/>
    </row>
    <row r="19" spans="1:26" ht="15.75" customHeight="1" x14ac:dyDescent="0.2">
      <c r="A19" s="203" t="s">
        <v>275</v>
      </c>
      <c r="B19" s="204">
        <v>9</v>
      </c>
      <c r="C19" s="205">
        <v>5</v>
      </c>
      <c r="D19" s="204">
        <v>0</v>
      </c>
      <c r="E19" s="205">
        <v>0</v>
      </c>
      <c r="F19" s="206">
        <v>0</v>
      </c>
      <c r="G19" s="205">
        <v>0</v>
      </c>
      <c r="H19" s="6"/>
      <c r="I19" s="6"/>
      <c r="J19" s="6"/>
      <c r="K19" s="6"/>
      <c r="L19" s="6"/>
      <c r="M19" s="6"/>
      <c r="N19" s="6"/>
      <c r="O19" s="6"/>
      <c r="P19" s="6"/>
      <c r="Q19" s="6"/>
      <c r="R19" s="6"/>
      <c r="S19" s="6"/>
      <c r="T19" s="6"/>
      <c r="U19" s="6"/>
      <c r="V19" s="6"/>
      <c r="W19" s="6"/>
      <c r="X19" s="6"/>
      <c r="Y19" s="6"/>
      <c r="Z19" s="6"/>
    </row>
    <row r="20" spans="1:26" ht="15.75" customHeight="1" x14ac:dyDescent="0.2">
      <c r="A20" s="203" t="s">
        <v>276</v>
      </c>
      <c r="B20" s="204">
        <v>55</v>
      </c>
      <c r="C20" s="205">
        <v>6</v>
      </c>
      <c r="D20" s="204">
        <v>0</v>
      </c>
      <c r="E20" s="205">
        <v>0</v>
      </c>
      <c r="F20" s="206">
        <v>0</v>
      </c>
      <c r="G20" s="205">
        <v>0</v>
      </c>
      <c r="H20" s="6"/>
      <c r="I20" s="6"/>
      <c r="J20" s="6"/>
      <c r="K20" s="6"/>
      <c r="L20" s="6"/>
      <c r="M20" s="6"/>
      <c r="N20" s="6"/>
      <c r="O20" s="6"/>
      <c r="P20" s="6"/>
      <c r="Q20" s="6"/>
      <c r="R20" s="6"/>
      <c r="S20" s="6"/>
      <c r="T20" s="6"/>
      <c r="U20" s="6"/>
      <c r="V20" s="6"/>
      <c r="W20" s="6"/>
      <c r="X20" s="6"/>
      <c r="Y20" s="6"/>
      <c r="Z20" s="6"/>
    </row>
    <row r="21" spans="1:26" ht="15.75" customHeight="1" x14ac:dyDescent="0.2">
      <c r="A21" s="207" t="s">
        <v>277</v>
      </c>
      <c r="B21" s="208">
        <v>2</v>
      </c>
      <c r="C21" s="209"/>
      <c r="D21" s="208"/>
      <c r="E21" s="209">
        <v>0</v>
      </c>
      <c r="F21" s="210">
        <v>0</v>
      </c>
      <c r="G21" s="209">
        <v>0</v>
      </c>
      <c r="H21" s="6"/>
      <c r="I21" s="6"/>
      <c r="J21" s="6"/>
      <c r="K21" s="6"/>
      <c r="L21" s="6"/>
      <c r="M21" s="6"/>
      <c r="N21" s="6"/>
      <c r="O21" s="6"/>
      <c r="P21" s="6"/>
      <c r="Q21" s="6"/>
      <c r="R21" s="6"/>
      <c r="S21" s="6"/>
      <c r="T21" s="6"/>
      <c r="U21" s="6"/>
      <c r="V21" s="6"/>
      <c r="W21" s="6"/>
      <c r="X21" s="6"/>
      <c r="Y21" s="6"/>
      <c r="Z21" s="6"/>
    </row>
    <row r="22" spans="1:26" ht="15.75" customHeight="1" x14ac:dyDescent="0.2">
      <c r="A22" s="203" t="s">
        <v>278</v>
      </c>
      <c r="B22" s="204">
        <v>2</v>
      </c>
      <c r="C22" s="205">
        <v>2</v>
      </c>
      <c r="D22" s="204">
        <v>1</v>
      </c>
      <c r="E22" s="205">
        <v>1</v>
      </c>
      <c r="F22" s="206">
        <v>1</v>
      </c>
      <c r="G22" s="205">
        <v>1</v>
      </c>
      <c r="H22" s="6"/>
      <c r="I22" s="6"/>
      <c r="J22" s="6"/>
      <c r="K22" s="6"/>
      <c r="L22" s="6"/>
      <c r="M22" s="6"/>
      <c r="N22" s="6"/>
      <c r="O22" s="6"/>
      <c r="P22" s="6"/>
      <c r="Q22" s="6"/>
      <c r="R22" s="6"/>
      <c r="S22" s="6"/>
      <c r="T22" s="6"/>
      <c r="U22" s="6"/>
      <c r="V22" s="6"/>
      <c r="W22" s="6"/>
      <c r="X22" s="6"/>
      <c r="Y22" s="6"/>
      <c r="Z22" s="6"/>
    </row>
    <row r="23" spans="1:26" ht="90" customHeight="1" x14ac:dyDescent="0.2">
      <c r="A23" s="211" t="s">
        <v>279</v>
      </c>
      <c r="B23" s="212">
        <v>9</v>
      </c>
      <c r="C23" s="213">
        <v>1</v>
      </c>
      <c r="D23" s="212">
        <v>0</v>
      </c>
      <c r="E23" s="213">
        <v>0</v>
      </c>
      <c r="F23" s="214">
        <v>0</v>
      </c>
      <c r="G23" s="213">
        <v>0</v>
      </c>
      <c r="H23" s="6"/>
      <c r="I23" s="6"/>
      <c r="J23" s="6"/>
      <c r="K23" s="6"/>
      <c r="L23" s="6"/>
      <c r="M23" s="6"/>
      <c r="N23" s="6"/>
      <c r="O23" s="6"/>
      <c r="P23" s="6"/>
      <c r="Q23" s="6"/>
      <c r="R23" s="6"/>
      <c r="S23" s="6"/>
      <c r="T23" s="6"/>
      <c r="U23" s="6"/>
      <c r="V23" s="6"/>
      <c r="W23" s="6"/>
      <c r="X23" s="6"/>
      <c r="Y23" s="6"/>
      <c r="Z23" s="6"/>
    </row>
    <row r="24" spans="1:26" s="217" customFormat="1" ht="90" customHeight="1" x14ac:dyDescent="0.2">
      <c r="A24" s="215" t="s">
        <v>280</v>
      </c>
      <c r="B24" s="216" t="s">
        <v>281</v>
      </c>
      <c r="C24" s="213">
        <v>3</v>
      </c>
      <c r="D24" s="212">
        <v>0</v>
      </c>
      <c r="E24" s="213">
        <v>2</v>
      </c>
      <c r="F24" s="214">
        <v>1</v>
      </c>
      <c r="G24" s="213">
        <v>1</v>
      </c>
      <c r="H24" s="6"/>
      <c r="I24" s="6"/>
      <c r="J24" s="6"/>
      <c r="K24" s="6"/>
      <c r="L24" s="6"/>
      <c r="M24" s="6"/>
      <c r="N24" s="6"/>
      <c r="O24" s="6"/>
      <c r="P24" s="6"/>
      <c r="Q24" s="6"/>
      <c r="R24" s="6"/>
      <c r="S24" s="6"/>
      <c r="T24" s="6"/>
      <c r="U24" s="6"/>
      <c r="V24" s="6"/>
      <c r="W24" s="6"/>
      <c r="X24" s="6"/>
      <c r="Y24" s="6"/>
      <c r="Z24" s="6"/>
    </row>
    <row r="25" spans="1:26" ht="31.5" customHeight="1" x14ac:dyDescent="0.2">
      <c r="A25" s="218" t="s">
        <v>282</v>
      </c>
      <c r="B25" s="219">
        <v>1</v>
      </c>
      <c r="C25" s="220">
        <v>0</v>
      </c>
      <c r="D25" s="219">
        <v>0</v>
      </c>
      <c r="E25" s="220">
        <v>0</v>
      </c>
      <c r="F25" s="221">
        <v>0</v>
      </c>
      <c r="G25" s="220">
        <v>0</v>
      </c>
      <c r="H25" s="6"/>
      <c r="I25" s="6"/>
      <c r="J25" s="6"/>
      <c r="K25" s="6"/>
      <c r="L25" s="6"/>
      <c r="M25" s="6"/>
      <c r="N25" s="6"/>
      <c r="O25" s="6"/>
      <c r="P25" s="6"/>
      <c r="Q25" s="6"/>
      <c r="R25" s="6"/>
      <c r="S25" s="6"/>
      <c r="T25" s="6"/>
      <c r="U25" s="6"/>
      <c r="V25" s="6"/>
      <c r="W25" s="6"/>
      <c r="X25" s="6"/>
      <c r="Y25" s="6"/>
      <c r="Z25" s="6"/>
    </row>
    <row r="26" spans="1:26" s="223" customFormat="1" ht="15.75" customHeight="1" x14ac:dyDescent="0.2">
      <c r="A26" s="203" t="s">
        <v>283</v>
      </c>
      <c r="B26" s="206">
        <v>9</v>
      </c>
      <c r="C26" s="222">
        <v>10</v>
      </c>
      <c r="D26" s="206">
        <v>12</v>
      </c>
      <c r="E26" s="222">
        <v>4</v>
      </c>
      <c r="F26" s="206">
        <v>3</v>
      </c>
      <c r="G26" s="222">
        <v>0</v>
      </c>
      <c r="H26" s="195"/>
      <c r="I26" s="195"/>
      <c r="J26" s="195"/>
      <c r="K26" s="195"/>
      <c r="L26" s="195"/>
      <c r="M26" s="195"/>
      <c r="N26" s="195"/>
      <c r="O26" s="195"/>
      <c r="P26" s="195"/>
      <c r="Q26" s="195"/>
      <c r="R26" s="195"/>
      <c r="S26" s="195"/>
      <c r="T26" s="195"/>
      <c r="U26" s="195"/>
      <c r="V26" s="195"/>
      <c r="W26" s="195"/>
      <c r="X26" s="195"/>
      <c r="Y26" s="195"/>
      <c r="Z26" s="195"/>
    </row>
    <row r="27" spans="1:26" ht="15.75" customHeight="1" x14ac:dyDescent="0.2">
      <c r="A27" s="6"/>
      <c r="B27" s="6"/>
      <c r="C27" s="6"/>
      <c r="D27" s="6"/>
      <c r="E27" s="6"/>
      <c r="F27" s="6"/>
      <c r="G27" s="6"/>
      <c r="H27" s="6"/>
      <c r="I27" s="6"/>
      <c r="J27" s="6"/>
      <c r="K27" s="6"/>
      <c r="L27" s="6"/>
      <c r="M27" s="6"/>
      <c r="N27" s="6"/>
      <c r="O27" s="6"/>
      <c r="P27" s="6"/>
      <c r="Q27" s="6"/>
      <c r="R27" s="6"/>
      <c r="S27" s="6"/>
      <c r="T27" s="6"/>
      <c r="U27" s="6"/>
      <c r="V27" s="6"/>
      <c r="W27" s="6"/>
      <c r="X27" s="6"/>
      <c r="Y27" s="6"/>
      <c r="Z27" s="6"/>
    </row>
    <row r="28" spans="1:26" ht="15.75" customHeight="1" x14ac:dyDescent="0.2">
      <c r="A28" s="6"/>
      <c r="B28" s="6"/>
      <c r="C28" s="6"/>
      <c r="D28" s="6"/>
      <c r="E28" s="6"/>
      <c r="F28" s="6"/>
      <c r="G28" s="6"/>
      <c r="H28" s="6"/>
      <c r="I28" s="6"/>
      <c r="J28" s="6"/>
      <c r="K28" s="6"/>
      <c r="L28" s="6"/>
      <c r="M28" s="6"/>
      <c r="N28" s="6"/>
      <c r="O28" s="6"/>
      <c r="P28" s="6"/>
      <c r="Q28" s="6"/>
      <c r="R28" s="6"/>
      <c r="S28" s="6"/>
      <c r="T28" s="6"/>
      <c r="U28" s="6"/>
      <c r="V28" s="6"/>
      <c r="W28" s="6"/>
      <c r="X28" s="6"/>
      <c r="Y28" s="6"/>
      <c r="Z28" s="6"/>
    </row>
    <row r="29" spans="1:26" ht="15.75" customHeight="1" x14ac:dyDescent="0.2">
      <c r="A29" s="6"/>
      <c r="B29" s="6"/>
      <c r="C29" s="6"/>
      <c r="D29" s="6"/>
      <c r="E29" s="6"/>
      <c r="F29" s="6"/>
      <c r="G29" s="6"/>
      <c r="H29" s="6"/>
      <c r="I29" s="6"/>
      <c r="J29" s="6"/>
      <c r="K29" s="6"/>
      <c r="L29" s="6"/>
      <c r="M29" s="6"/>
      <c r="N29" s="6"/>
      <c r="O29" s="6"/>
      <c r="P29" s="6"/>
      <c r="Q29" s="6"/>
      <c r="R29" s="6"/>
      <c r="S29" s="6"/>
      <c r="T29" s="6"/>
      <c r="U29" s="6"/>
      <c r="V29" s="6"/>
      <c r="W29" s="6"/>
      <c r="X29" s="6"/>
      <c r="Y29" s="6"/>
      <c r="Z29" s="6"/>
    </row>
    <row r="30" spans="1:26" ht="15.75" customHeight="1" x14ac:dyDescent="0.2">
      <c r="A30" s="6"/>
      <c r="B30" s="6"/>
      <c r="C30" s="6"/>
      <c r="D30" s="6"/>
      <c r="E30" s="6"/>
      <c r="F30" s="6"/>
      <c r="G30" s="6"/>
      <c r="H30" s="6"/>
      <c r="I30" s="6"/>
      <c r="J30" s="6"/>
      <c r="K30" s="6"/>
      <c r="L30" s="6"/>
      <c r="M30" s="6"/>
      <c r="N30" s="6"/>
      <c r="O30" s="6"/>
      <c r="P30" s="6"/>
      <c r="Q30" s="6"/>
      <c r="R30" s="6"/>
      <c r="S30" s="6"/>
      <c r="T30" s="6"/>
      <c r="U30" s="6"/>
      <c r="V30" s="6"/>
      <c r="W30" s="6"/>
      <c r="X30" s="6"/>
      <c r="Y30" s="6"/>
      <c r="Z30" s="6"/>
    </row>
    <row r="31" spans="1:26" ht="15.75" customHeight="1" x14ac:dyDescent="0.2">
      <c r="A31" s="195" t="s">
        <v>284</v>
      </c>
      <c r="B31" s="6"/>
      <c r="C31" s="6"/>
      <c r="D31" s="6"/>
      <c r="E31" s="6"/>
      <c r="F31" s="6"/>
      <c r="G31" s="6"/>
      <c r="H31" s="6"/>
      <c r="I31" s="6"/>
      <c r="J31" s="6"/>
      <c r="K31" s="6"/>
      <c r="L31" s="6"/>
      <c r="M31" s="6"/>
      <c r="N31" s="6"/>
      <c r="O31" s="6"/>
      <c r="P31" s="6"/>
      <c r="Q31" s="6"/>
      <c r="R31" s="6"/>
      <c r="S31" s="6"/>
      <c r="T31" s="6"/>
      <c r="U31" s="6"/>
      <c r="V31" s="6"/>
      <c r="W31" s="6"/>
      <c r="X31" s="6"/>
      <c r="Y31" s="6"/>
      <c r="Z31" s="6"/>
    </row>
    <row r="32" spans="1:26" ht="15.75" customHeight="1" x14ac:dyDescent="0.2">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ht="15.75" customHeight="1" x14ac:dyDescent="0.2">
      <c r="A33" s="195"/>
      <c r="B33" s="197" t="s">
        <v>261</v>
      </c>
      <c r="C33" s="198" t="s">
        <v>262</v>
      </c>
      <c r="D33" s="197" t="s">
        <v>263</v>
      </c>
      <c r="E33" s="198" t="s">
        <v>264</v>
      </c>
      <c r="F33" s="197" t="s">
        <v>265</v>
      </c>
      <c r="G33" s="198" t="s">
        <v>266</v>
      </c>
      <c r="H33" s="6"/>
      <c r="I33" s="6"/>
      <c r="J33" s="6"/>
      <c r="K33" s="6"/>
      <c r="L33" s="6"/>
      <c r="M33" s="6"/>
      <c r="N33" s="6"/>
      <c r="O33" s="6"/>
      <c r="P33" s="6"/>
      <c r="Q33" s="6"/>
      <c r="R33" s="6"/>
      <c r="S33" s="6"/>
      <c r="T33" s="6"/>
      <c r="U33" s="6"/>
      <c r="V33" s="6"/>
      <c r="W33" s="6"/>
      <c r="X33" s="6"/>
      <c r="Y33" s="6"/>
      <c r="Z33" s="6"/>
    </row>
    <row r="34" spans="1:26" ht="15.75" customHeight="1" x14ac:dyDescent="0.2">
      <c r="A34" s="195" t="s">
        <v>267</v>
      </c>
      <c r="B34" s="200" t="s">
        <v>285</v>
      </c>
      <c r="C34" s="201" t="s">
        <v>285</v>
      </c>
      <c r="D34" s="200" t="s">
        <v>285</v>
      </c>
      <c r="E34" s="201" t="s">
        <v>285</v>
      </c>
      <c r="F34" s="200" t="s">
        <v>285</v>
      </c>
      <c r="G34" s="201" t="s">
        <v>285</v>
      </c>
      <c r="H34" s="6"/>
      <c r="I34" s="6"/>
      <c r="J34" s="6"/>
      <c r="K34" s="6"/>
      <c r="L34" s="6"/>
      <c r="M34" s="6"/>
      <c r="N34" s="6"/>
      <c r="O34" s="6"/>
      <c r="P34" s="6"/>
      <c r="Q34" s="6"/>
      <c r="R34" s="6"/>
      <c r="S34" s="6"/>
      <c r="T34" s="6"/>
      <c r="U34" s="6"/>
      <c r="V34" s="6"/>
      <c r="W34" s="6"/>
      <c r="X34" s="6"/>
      <c r="Y34" s="6"/>
      <c r="Z34" s="6"/>
    </row>
    <row r="35" spans="1:26" ht="15.75" customHeight="1" x14ac:dyDescent="0.2">
      <c r="A35" s="224" t="s">
        <v>213</v>
      </c>
      <c r="B35" s="200"/>
      <c r="C35" s="201">
        <v>2</v>
      </c>
      <c r="D35" s="204">
        <v>0</v>
      </c>
      <c r="E35" s="201">
        <v>0</v>
      </c>
      <c r="F35" s="204">
        <v>0</v>
      </c>
      <c r="G35" s="201">
        <v>0</v>
      </c>
      <c r="H35" s="6"/>
      <c r="I35" s="6"/>
      <c r="J35" s="6"/>
      <c r="K35" s="6"/>
      <c r="L35" s="6"/>
      <c r="M35" s="6"/>
      <c r="N35" s="6"/>
      <c r="O35" s="6"/>
      <c r="P35" s="6"/>
      <c r="Q35" s="6"/>
      <c r="R35" s="6"/>
      <c r="S35" s="6"/>
      <c r="T35" s="6"/>
      <c r="U35" s="6"/>
      <c r="V35" s="6"/>
      <c r="W35" s="6"/>
      <c r="X35" s="6"/>
      <c r="Y35" s="6"/>
      <c r="Z35" s="6"/>
    </row>
    <row r="36" spans="1:26" ht="15.75" customHeight="1" x14ac:dyDescent="0.2">
      <c r="A36" s="203" t="s">
        <v>154</v>
      </c>
      <c r="B36" s="204">
        <v>7</v>
      </c>
      <c r="C36" s="205">
        <v>1</v>
      </c>
      <c r="D36" s="204">
        <v>3</v>
      </c>
      <c r="E36" s="205">
        <v>0</v>
      </c>
      <c r="F36" s="204">
        <v>0</v>
      </c>
      <c r="G36" s="205">
        <v>0</v>
      </c>
      <c r="H36" s="6"/>
      <c r="I36" s="6"/>
      <c r="J36" s="6"/>
      <c r="K36" s="6"/>
      <c r="L36" s="6"/>
      <c r="M36" s="6"/>
      <c r="N36" s="6"/>
      <c r="O36" s="6"/>
      <c r="P36" s="6"/>
      <c r="Q36" s="6"/>
      <c r="R36" s="6"/>
      <c r="S36" s="6"/>
      <c r="T36" s="6"/>
      <c r="U36" s="6"/>
      <c r="V36" s="6"/>
      <c r="W36" s="6"/>
      <c r="X36" s="6"/>
      <c r="Y36" s="6"/>
      <c r="Z36" s="6"/>
    </row>
    <row r="37" spans="1:26" ht="15.75" customHeight="1" x14ac:dyDescent="0.2">
      <c r="A37" s="203" t="s">
        <v>225</v>
      </c>
      <c r="B37" s="204">
        <v>3</v>
      </c>
      <c r="C37" s="205"/>
      <c r="D37" s="204">
        <v>0</v>
      </c>
      <c r="E37" s="205">
        <v>0</v>
      </c>
      <c r="F37" s="204">
        <v>0</v>
      </c>
      <c r="G37" s="205">
        <v>0</v>
      </c>
      <c r="H37" s="6"/>
      <c r="I37" s="6"/>
      <c r="J37" s="6"/>
      <c r="K37" s="6"/>
      <c r="L37" s="6"/>
      <c r="M37" s="6"/>
      <c r="N37" s="6"/>
      <c r="O37" s="6"/>
      <c r="P37" s="6"/>
      <c r="Q37" s="6"/>
      <c r="R37" s="6"/>
      <c r="S37" s="6"/>
      <c r="T37" s="6"/>
      <c r="U37" s="6"/>
      <c r="V37" s="6"/>
      <c r="W37" s="6"/>
      <c r="X37" s="6"/>
      <c r="Y37" s="6"/>
      <c r="Z37" s="6"/>
    </row>
    <row r="38" spans="1:26" ht="15.75" customHeight="1" x14ac:dyDescent="0.2">
      <c r="A38" s="203" t="s">
        <v>227</v>
      </c>
      <c r="B38" s="204">
        <v>1</v>
      </c>
      <c r="C38" s="205"/>
      <c r="D38" s="204">
        <v>0</v>
      </c>
      <c r="E38" s="205">
        <v>0</v>
      </c>
      <c r="F38" s="204">
        <v>0</v>
      </c>
      <c r="G38" s="205">
        <v>0</v>
      </c>
      <c r="H38" s="6"/>
      <c r="I38" s="6"/>
      <c r="J38" s="6"/>
      <c r="K38" s="6"/>
      <c r="L38" s="6"/>
      <c r="M38" s="6"/>
      <c r="N38" s="6"/>
      <c r="O38" s="6"/>
      <c r="P38" s="6"/>
      <c r="Q38" s="6"/>
      <c r="R38" s="6"/>
      <c r="S38" s="6"/>
      <c r="T38" s="6"/>
      <c r="U38" s="6"/>
      <c r="V38" s="6"/>
      <c r="W38" s="6"/>
      <c r="X38" s="6"/>
      <c r="Y38" s="6"/>
      <c r="Z38" s="6"/>
    </row>
    <row r="39" spans="1:26" ht="15.75" customHeight="1" x14ac:dyDescent="0.2">
      <c r="A39" s="203" t="s">
        <v>230</v>
      </c>
      <c r="B39" s="204">
        <v>8</v>
      </c>
      <c r="C39" s="205"/>
      <c r="D39" s="204">
        <v>1</v>
      </c>
      <c r="E39" s="205">
        <v>0</v>
      </c>
      <c r="F39" s="204">
        <v>0</v>
      </c>
      <c r="G39" s="205">
        <v>0</v>
      </c>
      <c r="H39" s="6"/>
      <c r="I39" s="6"/>
      <c r="J39" s="6"/>
      <c r="K39" s="6"/>
      <c r="L39" s="6"/>
      <c r="M39" s="6"/>
      <c r="N39" s="6"/>
      <c r="O39" s="6"/>
      <c r="P39" s="6"/>
      <c r="Q39" s="6"/>
      <c r="R39" s="6"/>
      <c r="S39" s="6"/>
      <c r="T39" s="6"/>
      <c r="U39" s="6"/>
      <c r="V39" s="6"/>
      <c r="W39" s="6"/>
      <c r="X39" s="6"/>
      <c r="Y39" s="6"/>
      <c r="Z39" s="6"/>
    </row>
    <row r="40" spans="1:26" ht="15.75" customHeight="1" x14ac:dyDescent="0.2">
      <c r="A40" s="203" t="s">
        <v>206</v>
      </c>
      <c r="B40" s="204">
        <v>11</v>
      </c>
      <c r="C40" s="205">
        <v>4</v>
      </c>
      <c r="D40" s="204">
        <v>1</v>
      </c>
      <c r="E40" s="205">
        <v>0</v>
      </c>
      <c r="F40" s="204">
        <v>0</v>
      </c>
      <c r="G40" s="205">
        <v>0</v>
      </c>
      <c r="H40" s="6"/>
      <c r="I40" s="6"/>
      <c r="J40" s="6"/>
      <c r="K40" s="6"/>
      <c r="L40" s="6"/>
      <c r="M40" s="6"/>
      <c r="N40" s="6"/>
      <c r="O40" s="6"/>
      <c r="P40" s="6"/>
      <c r="Q40" s="6"/>
      <c r="R40" s="6"/>
      <c r="S40" s="6"/>
      <c r="T40" s="6"/>
      <c r="U40" s="6"/>
      <c r="V40" s="6"/>
      <c r="W40" s="6"/>
      <c r="X40" s="6"/>
      <c r="Y40" s="6"/>
      <c r="Z40" s="6"/>
    </row>
    <row r="41" spans="1:26" ht="15.75" customHeight="1" x14ac:dyDescent="0.2">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5.75" customHeight="1" x14ac:dyDescent="0.2">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5.75" customHeight="1" x14ac:dyDescent="0.2">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5.75" customHeight="1" x14ac:dyDescent="0.2">
      <c r="A44" s="195" t="s">
        <v>259</v>
      </c>
      <c r="B44" s="6"/>
      <c r="C44" s="6"/>
      <c r="D44" s="6"/>
      <c r="E44" s="6"/>
      <c r="F44" s="6"/>
      <c r="G44" s="6"/>
      <c r="H44" s="6"/>
      <c r="I44" s="6"/>
      <c r="J44" s="6"/>
      <c r="K44" s="6"/>
      <c r="L44" s="6"/>
      <c r="M44" s="6"/>
      <c r="N44" s="6"/>
      <c r="O44" s="6"/>
      <c r="P44" s="6"/>
      <c r="Q44" s="6"/>
      <c r="R44" s="6"/>
      <c r="S44" s="6"/>
      <c r="T44" s="6"/>
      <c r="U44" s="6"/>
      <c r="V44" s="6"/>
      <c r="W44" s="6"/>
      <c r="X44" s="6"/>
      <c r="Y44" s="6"/>
      <c r="Z44" s="6"/>
    </row>
    <row r="45" spans="1:26" ht="15.75" customHeight="1" x14ac:dyDescent="0.2">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5.75" customHeight="1" x14ac:dyDescent="0.2">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5.75" customHeight="1" x14ac:dyDescent="0.2">
      <c r="A47" s="195"/>
      <c r="B47" s="197" t="s">
        <v>261</v>
      </c>
      <c r="C47" s="198" t="s">
        <v>262</v>
      </c>
      <c r="D47" s="197" t="s">
        <v>263</v>
      </c>
      <c r="E47" s="198" t="s">
        <v>264</v>
      </c>
      <c r="F47" s="197" t="s">
        <v>265</v>
      </c>
      <c r="G47" s="198" t="s">
        <v>266</v>
      </c>
      <c r="H47" s="6"/>
      <c r="I47" s="6"/>
      <c r="J47" s="6"/>
      <c r="K47" s="6"/>
      <c r="L47" s="6"/>
      <c r="M47" s="6"/>
      <c r="N47" s="6"/>
      <c r="O47" s="6"/>
      <c r="P47" s="6"/>
      <c r="Q47" s="6"/>
      <c r="R47" s="6"/>
      <c r="S47" s="6"/>
      <c r="T47" s="6"/>
      <c r="U47" s="6"/>
      <c r="V47" s="6"/>
      <c r="W47" s="6"/>
      <c r="X47" s="6"/>
      <c r="Y47" s="6"/>
      <c r="Z47" s="6"/>
    </row>
    <row r="48" spans="1:26" ht="15.75" customHeight="1" x14ac:dyDescent="0.2">
      <c r="A48" s="195" t="s">
        <v>267</v>
      </c>
      <c r="B48" s="200" t="s">
        <v>286</v>
      </c>
      <c r="C48" s="201" t="s">
        <v>286</v>
      </c>
      <c r="D48" s="200" t="s">
        <v>286</v>
      </c>
      <c r="E48" s="201" t="s">
        <v>286</v>
      </c>
      <c r="F48" s="200" t="s">
        <v>286</v>
      </c>
      <c r="G48" s="201" t="s">
        <v>286</v>
      </c>
      <c r="H48" s="6"/>
      <c r="I48" s="6"/>
      <c r="J48" s="6"/>
      <c r="K48" s="6"/>
      <c r="L48" s="6"/>
      <c r="M48" s="6"/>
      <c r="N48" s="6"/>
      <c r="O48" s="6"/>
      <c r="P48" s="6"/>
      <c r="Q48" s="6"/>
      <c r="R48" s="6"/>
      <c r="S48" s="6"/>
      <c r="T48" s="6"/>
      <c r="U48" s="6"/>
      <c r="V48" s="6"/>
      <c r="W48" s="6"/>
      <c r="X48" s="6"/>
      <c r="Y48" s="6"/>
      <c r="Z48" s="6"/>
    </row>
    <row r="49" spans="1:26" ht="15.75" customHeight="1" x14ac:dyDescent="0.2">
      <c r="A49" s="195"/>
      <c r="B49" s="200"/>
      <c r="C49" s="201"/>
      <c r="D49" s="200"/>
      <c r="E49" s="201"/>
      <c r="F49" s="200"/>
      <c r="G49" s="201"/>
      <c r="H49" s="6"/>
      <c r="I49" s="6"/>
      <c r="J49" s="6"/>
      <c r="K49" s="6"/>
      <c r="L49" s="6"/>
      <c r="M49" s="6"/>
      <c r="N49" s="6"/>
      <c r="O49" s="6"/>
      <c r="P49" s="6"/>
      <c r="Q49" s="6"/>
      <c r="R49" s="6"/>
      <c r="S49" s="6"/>
      <c r="T49" s="6"/>
      <c r="U49" s="6"/>
      <c r="V49" s="6"/>
      <c r="W49" s="6"/>
      <c r="X49" s="6"/>
      <c r="Y49" s="6"/>
      <c r="Z49" s="6"/>
    </row>
    <row r="50" spans="1:26" ht="15.75" customHeight="1" x14ac:dyDescent="0.2">
      <c r="A50" s="225" t="s">
        <v>287</v>
      </c>
      <c r="B50" s="200"/>
      <c r="C50" s="226">
        <f>C35/2</f>
        <v>1</v>
      </c>
      <c r="D50" s="227"/>
      <c r="E50" s="226">
        <f>E35/2</f>
        <v>0</v>
      </c>
      <c r="F50" s="227">
        <v>0</v>
      </c>
      <c r="G50" s="226">
        <f>G35/2</f>
        <v>0</v>
      </c>
      <c r="H50" s="6"/>
      <c r="I50" s="6"/>
      <c r="J50" s="6"/>
      <c r="K50" s="6"/>
      <c r="L50" s="6"/>
      <c r="M50" s="6"/>
      <c r="N50" s="6"/>
      <c r="O50" s="6"/>
      <c r="P50" s="6"/>
      <c r="Q50" s="6"/>
      <c r="R50" s="6"/>
      <c r="S50" s="6"/>
      <c r="T50" s="6"/>
      <c r="U50" s="6"/>
      <c r="V50" s="6"/>
      <c r="W50" s="6"/>
      <c r="X50" s="6"/>
      <c r="Y50" s="6"/>
      <c r="Z50" s="6"/>
    </row>
    <row r="51" spans="1:26" ht="15.75" customHeight="1" x14ac:dyDescent="0.2">
      <c r="A51" s="203" t="s">
        <v>288</v>
      </c>
      <c r="B51" s="227">
        <f>B36/25</f>
        <v>0.28000000000000003</v>
      </c>
      <c r="C51" s="226"/>
      <c r="D51" s="227">
        <v>1</v>
      </c>
      <c r="E51" s="226">
        <v>0</v>
      </c>
      <c r="F51" s="227">
        <v>0</v>
      </c>
      <c r="G51" s="226">
        <v>0</v>
      </c>
      <c r="H51" s="6"/>
      <c r="I51" s="6"/>
      <c r="J51" s="6"/>
      <c r="K51" s="6"/>
      <c r="L51" s="6"/>
      <c r="M51" s="6"/>
      <c r="N51" s="6"/>
      <c r="O51" s="6"/>
      <c r="P51" s="6"/>
      <c r="Q51" s="6"/>
      <c r="R51" s="6"/>
      <c r="S51" s="6"/>
      <c r="T51" s="6"/>
      <c r="U51" s="6"/>
      <c r="V51" s="6"/>
      <c r="W51" s="6"/>
      <c r="X51" s="6"/>
      <c r="Y51" s="6"/>
      <c r="Z51" s="6"/>
    </row>
    <row r="52" spans="1:26" ht="15.75" customHeight="1" x14ac:dyDescent="0.2">
      <c r="A52" s="203" t="s">
        <v>289</v>
      </c>
      <c r="B52" s="227"/>
      <c r="C52" s="226">
        <f>C36/1</f>
        <v>1</v>
      </c>
      <c r="D52" s="227"/>
      <c r="E52" s="226">
        <f>E36/1</f>
        <v>0</v>
      </c>
      <c r="F52" s="227">
        <v>0</v>
      </c>
      <c r="G52" s="226">
        <f>G36/1</f>
        <v>0</v>
      </c>
      <c r="H52" s="6"/>
      <c r="I52" s="6"/>
      <c r="J52" s="6"/>
      <c r="K52" s="6"/>
      <c r="L52" s="6"/>
      <c r="M52" s="6"/>
      <c r="N52" s="6"/>
      <c r="O52" s="6"/>
      <c r="P52" s="6"/>
      <c r="Q52" s="6"/>
      <c r="R52" s="6"/>
      <c r="S52" s="6"/>
      <c r="T52" s="6"/>
      <c r="U52" s="6"/>
      <c r="V52" s="6"/>
      <c r="W52" s="6"/>
      <c r="X52" s="6"/>
      <c r="Y52" s="6"/>
      <c r="Z52" s="6"/>
    </row>
    <row r="53" spans="1:26" ht="15.75" customHeight="1" x14ac:dyDescent="0.2">
      <c r="A53" s="203" t="s">
        <v>290</v>
      </c>
      <c r="B53" s="227">
        <f>B37/8</f>
        <v>0.375</v>
      </c>
      <c r="C53" s="226">
        <f>C37/C15</f>
        <v>0</v>
      </c>
      <c r="D53" s="227"/>
      <c r="E53" s="226">
        <v>0</v>
      </c>
      <c r="F53" s="227">
        <v>0</v>
      </c>
      <c r="G53" s="226">
        <v>0</v>
      </c>
      <c r="H53" s="6"/>
      <c r="I53" s="6"/>
      <c r="J53" s="6"/>
      <c r="K53" s="6"/>
      <c r="L53" s="6"/>
      <c r="M53" s="6"/>
      <c r="N53" s="6"/>
      <c r="O53" s="6"/>
      <c r="P53" s="6"/>
      <c r="Q53" s="6"/>
      <c r="R53" s="6"/>
      <c r="S53" s="6"/>
      <c r="T53" s="6"/>
      <c r="U53" s="6"/>
      <c r="V53" s="6"/>
      <c r="W53" s="6"/>
      <c r="X53" s="6"/>
      <c r="Y53" s="6"/>
      <c r="Z53" s="6"/>
    </row>
    <row r="54" spans="1:26" ht="15.75" customHeight="1" x14ac:dyDescent="0.2">
      <c r="A54" s="203" t="s">
        <v>291</v>
      </c>
      <c r="B54" s="227">
        <f>B38/6</f>
        <v>0.16666666666666666</v>
      </c>
      <c r="C54" s="226">
        <f>C38/C15</f>
        <v>0</v>
      </c>
      <c r="D54" s="227"/>
      <c r="E54" s="226">
        <v>0</v>
      </c>
      <c r="F54" s="227">
        <v>0</v>
      </c>
      <c r="G54" s="226">
        <v>0</v>
      </c>
      <c r="H54" s="6"/>
      <c r="I54" s="6"/>
      <c r="J54" s="6"/>
      <c r="K54" s="6"/>
      <c r="L54" s="6"/>
      <c r="M54" s="6"/>
      <c r="N54" s="6"/>
      <c r="O54" s="6"/>
      <c r="P54" s="6"/>
      <c r="Q54" s="6"/>
      <c r="R54" s="6"/>
      <c r="S54" s="6"/>
      <c r="T54" s="6"/>
      <c r="U54" s="6"/>
      <c r="V54" s="6"/>
      <c r="W54" s="6"/>
      <c r="X54" s="6"/>
      <c r="Y54" s="6"/>
      <c r="Z54" s="6"/>
    </row>
    <row r="55" spans="1:26" ht="15.75" customHeight="1" x14ac:dyDescent="0.2">
      <c r="A55" s="203" t="s">
        <v>292</v>
      </c>
      <c r="B55" s="227">
        <f>B39/17</f>
        <v>0.47058823529411764</v>
      </c>
      <c r="C55" s="226">
        <f>C39/C17</f>
        <v>0</v>
      </c>
      <c r="D55" s="227">
        <v>1</v>
      </c>
      <c r="E55" s="226">
        <v>0</v>
      </c>
      <c r="F55" s="227">
        <v>0</v>
      </c>
      <c r="G55" s="226">
        <v>0</v>
      </c>
      <c r="H55" s="6"/>
      <c r="I55" s="6"/>
      <c r="J55" s="6"/>
      <c r="K55" s="6"/>
      <c r="L55" s="6"/>
      <c r="M55" s="6"/>
      <c r="N55" s="6"/>
      <c r="O55" s="6"/>
      <c r="P55" s="6"/>
      <c r="Q55" s="6"/>
      <c r="R55" s="6"/>
      <c r="S55" s="6"/>
      <c r="T55" s="6"/>
      <c r="U55" s="6"/>
      <c r="V55" s="6"/>
      <c r="W55" s="6"/>
      <c r="X55" s="6"/>
      <c r="Y55" s="6"/>
      <c r="Z55" s="6"/>
    </row>
    <row r="56" spans="1:26" ht="15.75" customHeight="1" x14ac:dyDescent="0.2">
      <c r="A56" s="203" t="s">
        <v>293</v>
      </c>
      <c r="B56" s="227">
        <f>B40/66</f>
        <v>0.16666666666666666</v>
      </c>
      <c r="C56" s="226">
        <f>C40/10</f>
        <v>0.4</v>
      </c>
      <c r="D56" s="227">
        <v>1</v>
      </c>
      <c r="E56" s="226">
        <f>E40/10</f>
        <v>0</v>
      </c>
      <c r="F56" s="227">
        <v>0</v>
      </c>
      <c r="G56" s="226">
        <f>G40/10</f>
        <v>0</v>
      </c>
      <c r="H56" s="6"/>
      <c r="I56" s="6"/>
      <c r="J56" s="6"/>
      <c r="K56" s="6"/>
      <c r="L56" s="6"/>
      <c r="M56" s="6"/>
      <c r="N56" s="6"/>
      <c r="O56" s="6"/>
      <c r="P56" s="6"/>
      <c r="Q56" s="6"/>
      <c r="R56" s="6"/>
      <c r="S56" s="6"/>
      <c r="T56" s="6"/>
      <c r="U56" s="6"/>
      <c r="V56" s="6"/>
      <c r="W56" s="6"/>
      <c r="X56" s="6"/>
      <c r="Y56" s="6"/>
      <c r="Z56" s="6"/>
    </row>
    <row r="57" spans="1:26" ht="15.75" customHeight="1" x14ac:dyDescent="0.2">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5.75" customHeight="1" x14ac:dyDescent="0.2">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5.75" customHeight="1" x14ac:dyDescent="0.2">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5.75" customHeight="1" x14ac:dyDescent="0.2">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5.75" customHeight="1" x14ac:dyDescent="0.2">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5.75" customHeight="1" x14ac:dyDescent="0.2">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5.75" customHeight="1" x14ac:dyDescent="0.2">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5.75" customHeight="1" x14ac:dyDescent="0.2">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5.75" customHeight="1" x14ac:dyDescent="0.2">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5.75" customHeight="1" x14ac:dyDescent="0.2">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5.75" customHeight="1" x14ac:dyDescent="0.2">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5.75" customHeight="1" x14ac:dyDescent="0.2">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5.75" customHeight="1" x14ac:dyDescent="0.2">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5.75" customHeight="1" x14ac:dyDescent="0.2">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5.75" customHeight="1" x14ac:dyDescent="0.2">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5.75" customHeight="1" x14ac:dyDescent="0.2">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5.75" customHeight="1" x14ac:dyDescent="0.2">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5.75" customHeight="1" x14ac:dyDescent="0.2">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5.75" customHeight="1" x14ac:dyDescent="0.2">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5.75" customHeight="1" x14ac:dyDescent="0.2">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5.75" customHeight="1" x14ac:dyDescent="0.2">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5.75" customHeight="1" x14ac:dyDescent="0.2">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5.75" customHeight="1" x14ac:dyDescent="0.2">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5.75" customHeight="1" x14ac:dyDescent="0.2">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5.75" customHeight="1" x14ac:dyDescent="0.2">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5.75" customHeight="1" x14ac:dyDescent="0.2">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5.75" customHeight="1" x14ac:dyDescent="0.2">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5.75" customHeight="1" x14ac:dyDescent="0.2">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5.75" customHeight="1" x14ac:dyDescent="0.2">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5.75" customHeight="1" x14ac:dyDescent="0.2">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5.75" customHeight="1" x14ac:dyDescent="0.2">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5.75" customHeight="1" x14ac:dyDescent="0.2">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5.75" customHeight="1" x14ac:dyDescent="0.2">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5.75" customHeight="1" x14ac:dyDescent="0.2">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5.75" customHeight="1" x14ac:dyDescent="0.2">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5.75" customHeight="1" x14ac:dyDescent="0.2">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5.75" customHeight="1" x14ac:dyDescent="0.2">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5.75" customHeight="1" x14ac:dyDescent="0.2">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5.75" customHeight="1" x14ac:dyDescent="0.2">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5.75" customHeight="1" x14ac:dyDescent="0.2">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5.75" customHeight="1" x14ac:dyDescent="0.2">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5.75" customHeight="1" x14ac:dyDescent="0.2">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5.75" customHeight="1" x14ac:dyDescent="0.2">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5.75" customHeight="1"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5.75" customHeight="1" x14ac:dyDescent="0.2">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5.75" customHeight="1"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5.75" customHeight="1"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5.75" customHeight="1"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5.75" customHeight="1"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75" customHeight="1"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75" customHeight="1"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75" customHeight="1"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customHeight="1"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75" customHeight="1"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75" customHeight="1"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75" customHeight="1"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customHeight="1"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customHeight="1"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customHeight="1"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customHeight="1"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customHeight="1" x14ac:dyDescent="0.2">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customHeight="1"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customHeight="1"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customHeight="1" x14ac:dyDescent="0.2">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customHeight="1" x14ac:dyDescent="0.2">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customHeight="1" x14ac:dyDescent="0.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customHeight="1" x14ac:dyDescent="0.2">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customHeight="1" x14ac:dyDescent="0.2">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customHeight="1" x14ac:dyDescent="0.2">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customHeight="1" x14ac:dyDescent="0.2">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customHeight="1" x14ac:dyDescent="0.2">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customHeight="1" x14ac:dyDescent="0.2">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customHeight="1" x14ac:dyDescent="0.2">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customHeight="1" x14ac:dyDescent="0.2">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customHeight="1" x14ac:dyDescent="0.2">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customHeight="1" x14ac:dyDescent="0.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customHeight="1" x14ac:dyDescent="0.2">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customHeight="1" x14ac:dyDescent="0.2">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customHeight="1" x14ac:dyDescent="0.2">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customHeight="1" x14ac:dyDescent="0.2">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customHeight="1" x14ac:dyDescent="0.2">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customHeight="1" x14ac:dyDescent="0.2">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customHeight="1" x14ac:dyDescent="0.2">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customHeight="1" x14ac:dyDescent="0.2">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customHeight="1" x14ac:dyDescent="0.2">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customHeight="1" x14ac:dyDescent="0.2">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customHeight="1" x14ac:dyDescent="0.2">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customHeight="1" x14ac:dyDescent="0.2">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customHeight="1" x14ac:dyDescent="0.2">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customHeight="1" x14ac:dyDescent="0.2">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customHeight="1" x14ac:dyDescent="0.2">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customHeight="1" x14ac:dyDescent="0.2">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customHeight="1" x14ac:dyDescent="0.2">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customHeight="1" x14ac:dyDescent="0.2">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customHeight="1" x14ac:dyDescent="0.2">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customHeight="1" x14ac:dyDescent="0.2">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customHeight="1" x14ac:dyDescent="0.2">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customHeight="1" x14ac:dyDescent="0.2">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customHeight="1" x14ac:dyDescent="0.2">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customHeight="1" x14ac:dyDescent="0.2">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customHeight="1" x14ac:dyDescent="0.2">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customHeight="1" x14ac:dyDescent="0.2">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customHeight="1" x14ac:dyDescent="0.2">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customHeight="1" x14ac:dyDescent="0.2">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customHeight="1" x14ac:dyDescent="0.2">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customHeight="1" x14ac:dyDescent="0.2">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customHeight="1" x14ac:dyDescent="0.2">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customHeight="1" x14ac:dyDescent="0.2">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customHeight="1" x14ac:dyDescent="0.2">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customHeight="1" x14ac:dyDescent="0.2">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customHeight="1" x14ac:dyDescent="0.2">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customHeight="1" x14ac:dyDescent="0.2">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customHeight="1" x14ac:dyDescent="0.2">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customHeight="1" x14ac:dyDescent="0.2">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customHeight="1" x14ac:dyDescent="0.2">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customHeight="1" x14ac:dyDescent="0.2">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customHeight="1" x14ac:dyDescent="0.2">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customHeight="1" x14ac:dyDescent="0.2">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customHeight="1" x14ac:dyDescent="0.2">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customHeight="1" x14ac:dyDescent="0.2">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customHeight="1" x14ac:dyDescent="0.2">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customHeight="1" x14ac:dyDescent="0.2">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customHeight="1" x14ac:dyDescent="0.2">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customHeight="1" x14ac:dyDescent="0.2">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customHeight="1" x14ac:dyDescent="0.2">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customHeight="1" x14ac:dyDescent="0.2">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customHeight="1" x14ac:dyDescent="0.2">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customHeight="1" x14ac:dyDescent="0.2">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customHeight="1" x14ac:dyDescent="0.2">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customHeight="1" x14ac:dyDescent="0.2">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customHeight="1" x14ac:dyDescent="0.2">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customHeight="1" x14ac:dyDescent="0.2">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customHeight="1" x14ac:dyDescent="0.2">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customHeight="1" x14ac:dyDescent="0.2">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customHeight="1" x14ac:dyDescent="0.2">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customHeight="1" x14ac:dyDescent="0.2">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customHeight="1" x14ac:dyDescent="0.2">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customHeight="1" x14ac:dyDescent="0.2">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customHeight="1" x14ac:dyDescent="0.2">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customHeight="1" x14ac:dyDescent="0.2">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customHeight="1" x14ac:dyDescent="0.2">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customHeight="1" x14ac:dyDescent="0.2">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customHeight="1" x14ac:dyDescent="0.2">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customHeight="1" x14ac:dyDescent="0.2">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customHeight="1" x14ac:dyDescent="0.2">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customHeight="1" x14ac:dyDescent="0.2">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customHeight="1" x14ac:dyDescent="0.2">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customHeight="1" x14ac:dyDescent="0.2">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customHeight="1" x14ac:dyDescent="0.2">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customHeight="1" x14ac:dyDescent="0.2">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customHeight="1" x14ac:dyDescent="0.2">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customHeight="1" x14ac:dyDescent="0.2">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customHeight="1" x14ac:dyDescent="0.2">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customHeight="1" x14ac:dyDescent="0.2">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customHeight="1" x14ac:dyDescent="0.2">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customHeight="1" x14ac:dyDescent="0.2">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customHeight="1" x14ac:dyDescent="0.2">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customHeight="1" x14ac:dyDescent="0.2">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customHeight="1" x14ac:dyDescent="0.2">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customHeight="1" x14ac:dyDescent="0.2">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customHeight="1" x14ac:dyDescent="0.2">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customHeight="1" x14ac:dyDescent="0.2">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customHeight="1" x14ac:dyDescent="0.2">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customHeight="1" x14ac:dyDescent="0.2">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customHeight="1" x14ac:dyDescent="0.2">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customHeight="1" x14ac:dyDescent="0.2">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customHeight="1" x14ac:dyDescent="0.2">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customHeight="1" x14ac:dyDescent="0.2">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customHeight="1" x14ac:dyDescent="0.2">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customHeight="1" x14ac:dyDescent="0.2">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customHeight="1" x14ac:dyDescent="0.2">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customHeight="1" x14ac:dyDescent="0.2">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customHeight="1" x14ac:dyDescent="0.2">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customHeight="1" x14ac:dyDescent="0.2">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customHeight="1" x14ac:dyDescent="0.2">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customHeight="1" x14ac:dyDescent="0.2">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75" customHeight="1" x14ac:dyDescent="0.2">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75" customHeight="1" x14ac:dyDescent="0.2">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75" customHeight="1" x14ac:dyDescent="0.2">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customHeight="1" x14ac:dyDescent="0.2">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customHeight="1" x14ac:dyDescent="0.2">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75" customHeight="1" x14ac:dyDescent="0.2">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75" customHeight="1" x14ac:dyDescent="0.2">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75" customHeight="1" x14ac:dyDescent="0.2">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75" customHeight="1" x14ac:dyDescent="0.2">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75" customHeight="1" x14ac:dyDescent="0.2">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5.75" customHeight="1" x14ac:dyDescent="0.2">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5.75" customHeight="1" x14ac:dyDescent="0.2">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5.75" customHeight="1" x14ac:dyDescent="0.2">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5.75" customHeight="1" x14ac:dyDescent="0.2">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5.75" customHeight="1" x14ac:dyDescent="0.2">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5.75" customHeight="1" x14ac:dyDescent="0.2">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5.75" customHeight="1" x14ac:dyDescent="0.2">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5.75" customHeight="1" x14ac:dyDescent="0.2">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5.75" customHeight="1" x14ac:dyDescent="0.2">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5.75" customHeight="1" x14ac:dyDescent="0.2">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5.75" customHeight="1" x14ac:dyDescent="0.2">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5.75" customHeight="1" x14ac:dyDescent="0.2">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5.75" customHeight="1" x14ac:dyDescent="0.2">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5.75" customHeight="1" x14ac:dyDescent="0.2">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5.75" customHeight="1" x14ac:dyDescent="0.2">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5.75" customHeight="1" x14ac:dyDescent="0.2">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5.75" customHeight="1" x14ac:dyDescent="0.2">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5.75" customHeight="1" x14ac:dyDescent="0.2">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5.75" customHeight="1" x14ac:dyDescent="0.2">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5.75" customHeight="1" x14ac:dyDescent="0.2">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5.75" customHeight="1" x14ac:dyDescent="0.2">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5.75" customHeight="1" x14ac:dyDescent="0.2">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5.75" customHeight="1" x14ac:dyDescent="0.2">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5.75" customHeight="1" x14ac:dyDescent="0.2">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5.75" customHeight="1" x14ac:dyDescent="0.2">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5.75" customHeight="1" x14ac:dyDescent="0.2">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5.75" customHeight="1" x14ac:dyDescent="0.2">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5.75" customHeight="1" x14ac:dyDescent="0.2">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5.75" customHeight="1" x14ac:dyDescent="0.2">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5.75" customHeight="1" x14ac:dyDescent="0.2">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5.75" customHeight="1" x14ac:dyDescent="0.2">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5.75" customHeight="1" x14ac:dyDescent="0.2">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5.75" customHeight="1" x14ac:dyDescent="0.2">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5.75" customHeight="1" x14ac:dyDescent="0.2">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5.75" customHeight="1" x14ac:dyDescent="0.2">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5.75" customHeight="1" x14ac:dyDescent="0.2">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5.75" customHeight="1" x14ac:dyDescent="0.2">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5.75" customHeight="1" x14ac:dyDescent="0.2">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5.75" customHeight="1" x14ac:dyDescent="0.2">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5.75" customHeight="1" x14ac:dyDescent="0.2">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5.75" customHeight="1" x14ac:dyDescent="0.2">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5.75" customHeight="1" x14ac:dyDescent="0.2">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5.75" customHeight="1" x14ac:dyDescent="0.2">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5.75" customHeight="1" x14ac:dyDescent="0.2">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5.75" customHeight="1" x14ac:dyDescent="0.2">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5.75" customHeight="1" x14ac:dyDescent="0.2">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5.75" customHeight="1" x14ac:dyDescent="0.2">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5.75" customHeight="1" x14ac:dyDescent="0.2">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5.75" customHeight="1" x14ac:dyDescent="0.2">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5.75" customHeight="1" x14ac:dyDescent="0.2">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5.75" customHeight="1" x14ac:dyDescent="0.2">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5.75" customHeight="1" x14ac:dyDescent="0.2">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5.75" customHeight="1" x14ac:dyDescent="0.2">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5.75" customHeight="1" x14ac:dyDescent="0.2">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5.75" customHeight="1" x14ac:dyDescent="0.2">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5.75" customHeight="1" x14ac:dyDescent="0.2">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5.75" customHeight="1" x14ac:dyDescent="0.2">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5.75" customHeight="1" x14ac:dyDescent="0.2">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5.75" customHeight="1" x14ac:dyDescent="0.2">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5.75" customHeight="1" x14ac:dyDescent="0.2">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5.75" customHeight="1" x14ac:dyDescent="0.2">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5.75" customHeight="1" x14ac:dyDescent="0.2">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5.75" customHeight="1" x14ac:dyDescent="0.2">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5.75" customHeight="1" x14ac:dyDescent="0.2">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5.75" customHeight="1" x14ac:dyDescent="0.2">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5.75" customHeight="1" x14ac:dyDescent="0.2">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5.75" customHeight="1" x14ac:dyDescent="0.2">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5.75" customHeight="1" x14ac:dyDescent="0.2">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5.75" customHeight="1" x14ac:dyDescent="0.2">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5.75" customHeight="1" x14ac:dyDescent="0.2">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5.75" customHeight="1" x14ac:dyDescent="0.2">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5.75" customHeight="1" x14ac:dyDescent="0.2">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5.75" customHeight="1" x14ac:dyDescent="0.2">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5.75" customHeight="1" x14ac:dyDescent="0.2">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5.75" customHeight="1" x14ac:dyDescent="0.2">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5.75" customHeight="1" x14ac:dyDescent="0.2">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5.75" customHeight="1" x14ac:dyDescent="0.2">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5.75" customHeight="1" x14ac:dyDescent="0.2">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5.75" customHeight="1" x14ac:dyDescent="0.2">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5.75" customHeight="1" x14ac:dyDescent="0.2">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5.75" customHeight="1" x14ac:dyDescent="0.2">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5.75" customHeight="1" x14ac:dyDescent="0.2">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5.75" customHeight="1" x14ac:dyDescent="0.2">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5.75" customHeight="1" x14ac:dyDescent="0.2">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5.75" customHeight="1" x14ac:dyDescent="0.2">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5.75" customHeight="1" x14ac:dyDescent="0.2">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5.75" customHeight="1" x14ac:dyDescent="0.2">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5.75" customHeight="1" x14ac:dyDescent="0.2">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5.75" customHeight="1" x14ac:dyDescent="0.2">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5.75" customHeight="1" x14ac:dyDescent="0.2">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5.75" customHeight="1" x14ac:dyDescent="0.2">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5.75" customHeight="1" x14ac:dyDescent="0.2">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5.75" customHeight="1" x14ac:dyDescent="0.2">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5.75" customHeight="1" x14ac:dyDescent="0.2">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5.75" customHeight="1" x14ac:dyDescent="0.2">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5.75" customHeight="1" x14ac:dyDescent="0.2">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5.75" customHeight="1" x14ac:dyDescent="0.2">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5.75" customHeight="1" x14ac:dyDescent="0.2">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5.75" customHeight="1" x14ac:dyDescent="0.2">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5.75" customHeight="1" x14ac:dyDescent="0.2">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5.75" customHeight="1" x14ac:dyDescent="0.2">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5.75" customHeight="1" x14ac:dyDescent="0.2">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5.75" customHeight="1" x14ac:dyDescent="0.2">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5.75" customHeight="1" x14ac:dyDescent="0.2">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5.75" customHeight="1" x14ac:dyDescent="0.2">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5.75" customHeight="1" x14ac:dyDescent="0.2">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5.75" customHeight="1" x14ac:dyDescent="0.2">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5.75" customHeight="1" x14ac:dyDescent="0.2">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5.75" customHeight="1" x14ac:dyDescent="0.2">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5.75" customHeight="1" x14ac:dyDescent="0.2">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5.75" customHeight="1" x14ac:dyDescent="0.2">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5.75" customHeight="1" x14ac:dyDescent="0.2">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5.75" customHeight="1" x14ac:dyDescent="0.2">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5.75" customHeight="1" x14ac:dyDescent="0.2">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5.75" customHeight="1" x14ac:dyDescent="0.2">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5.75" customHeight="1" x14ac:dyDescent="0.2">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5.75" customHeight="1" x14ac:dyDescent="0.2">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5.75" customHeight="1" x14ac:dyDescent="0.2">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5.75" customHeight="1" x14ac:dyDescent="0.2">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5.75" customHeight="1" x14ac:dyDescent="0.2">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5.75" customHeight="1" x14ac:dyDescent="0.2">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5.75" customHeight="1" x14ac:dyDescent="0.2">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5.75" customHeight="1" x14ac:dyDescent="0.2">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5.75" customHeight="1" x14ac:dyDescent="0.2">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5.75" customHeight="1" x14ac:dyDescent="0.2">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5.75" customHeight="1" x14ac:dyDescent="0.2">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5.75" customHeight="1" x14ac:dyDescent="0.2">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5.75" customHeight="1" x14ac:dyDescent="0.2">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5.75" customHeight="1" x14ac:dyDescent="0.2">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5.75" customHeight="1" x14ac:dyDescent="0.2">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5.75" customHeight="1" x14ac:dyDescent="0.2">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5.75" customHeight="1" x14ac:dyDescent="0.2">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5.75" customHeight="1" x14ac:dyDescent="0.2">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5.75" customHeight="1" x14ac:dyDescent="0.2">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5.75" customHeight="1" x14ac:dyDescent="0.2">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5.75" customHeight="1" x14ac:dyDescent="0.2">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5.75" customHeight="1" x14ac:dyDescent="0.2">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5.75" customHeight="1" x14ac:dyDescent="0.2">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5.75" customHeight="1" x14ac:dyDescent="0.2">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5.75" customHeight="1" x14ac:dyDescent="0.2">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5.75" customHeight="1" x14ac:dyDescent="0.2">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5.75" customHeight="1" x14ac:dyDescent="0.2">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5.75" customHeight="1" x14ac:dyDescent="0.2">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5.75" customHeight="1" x14ac:dyDescent="0.2">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5.75" customHeight="1" x14ac:dyDescent="0.2">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5.75" customHeight="1" x14ac:dyDescent="0.2">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5.75" customHeight="1" x14ac:dyDescent="0.2">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5.75" customHeight="1" x14ac:dyDescent="0.2">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5.75" customHeight="1" x14ac:dyDescent="0.2">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5.75" customHeight="1" x14ac:dyDescent="0.2">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5.75" customHeight="1" x14ac:dyDescent="0.2">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5.75" customHeight="1" x14ac:dyDescent="0.2">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5.75" customHeight="1" x14ac:dyDescent="0.2">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5.75" customHeight="1" x14ac:dyDescent="0.2">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5.75" customHeight="1" x14ac:dyDescent="0.2">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5.75" customHeight="1" x14ac:dyDescent="0.2">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5.75" customHeight="1" x14ac:dyDescent="0.2">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5.75" customHeight="1" x14ac:dyDescent="0.2">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5.75" customHeight="1" x14ac:dyDescent="0.2">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5.75" customHeight="1" x14ac:dyDescent="0.2">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5.75" customHeight="1" x14ac:dyDescent="0.2">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5.75" customHeight="1" x14ac:dyDescent="0.2">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5.75" customHeight="1" x14ac:dyDescent="0.2">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5.75" customHeight="1" x14ac:dyDescent="0.2">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5.75" customHeight="1" x14ac:dyDescent="0.2">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5.75" customHeight="1" x14ac:dyDescent="0.2">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5.75" customHeight="1" x14ac:dyDescent="0.2">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5.75" customHeight="1" x14ac:dyDescent="0.2">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5.75" customHeight="1" x14ac:dyDescent="0.2">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5.75" customHeight="1" x14ac:dyDescent="0.2">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5.75" customHeight="1" x14ac:dyDescent="0.2">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5.75" customHeight="1" x14ac:dyDescent="0.2">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5.75" customHeight="1" x14ac:dyDescent="0.2">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5.75" customHeight="1" x14ac:dyDescent="0.2">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5.75" customHeight="1" x14ac:dyDescent="0.2">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5.75" customHeight="1" x14ac:dyDescent="0.2">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5.75" customHeight="1" x14ac:dyDescent="0.2">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5.75" customHeight="1" x14ac:dyDescent="0.2">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5.75" customHeight="1" x14ac:dyDescent="0.2">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5.75" customHeight="1" x14ac:dyDescent="0.2">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5.75" customHeight="1" x14ac:dyDescent="0.2">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5.75" customHeight="1" x14ac:dyDescent="0.2">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5.75" customHeight="1" x14ac:dyDescent="0.2">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5.75" customHeight="1" x14ac:dyDescent="0.2">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5.75" customHeight="1" x14ac:dyDescent="0.2">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5.75" customHeight="1" x14ac:dyDescent="0.2">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5.75" customHeight="1" x14ac:dyDescent="0.2">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5.75" customHeight="1" x14ac:dyDescent="0.2">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5.75" customHeight="1" x14ac:dyDescent="0.2">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5.75" customHeight="1" x14ac:dyDescent="0.2">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5.75" customHeight="1" x14ac:dyDescent="0.2">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5.75" customHeight="1" x14ac:dyDescent="0.2">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5.75" customHeight="1" x14ac:dyDescent="0.2">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5.75" customHeight="1" x14ac:dyDescent="0.2">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5.75" customHeight="1" x14ac:dyDescent="0.2">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5.75" customHeight="1" x14ac:dyDescent="0.2">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5.75" customHeight="1" x14ac:dyDescent="0.2">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5.75" customHeight="1" x14ac:dyDescent="0.2">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5.75" customHeight="1" x14ac:dyDescent="0.2">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5.75" customHeight="1" x14ac:dyDescent="0.2">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5.75" customHeight="1" x14ac:dyDescent="0.2">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5.75" customHeight="1" x14ac:dyDescent="0.2">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5.75" customHeight="1" x14ac:dyDescent="0.2">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5.75" customHeight="1" x14ac:dyDescent="0.2">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5.75" customHeight="1" x14ac:dyDescent="0.2">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5.75" customHeight="1" x14ac:dyDescent="0.2">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5.75" customHeight="1" x14ac:dyDescent="0.2">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5.75" customHeight="1" x14ac:dyDescent="0.2">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5.75" customHeight="1" x14ac:dyDescent="0.2">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5.75" customHeight="1" x14ac:dyDescent="0.2">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5.75" customHeight="1" x14ac:dyDescent="0.2">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5.75" customHeight="1" x14ac:dyDescent="0.2">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5.75" customHeight="1" x14ac:dyDescent="0.2">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5.75" customHeight="1" x14ac:dyDescent="0.2">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5.75" customHeight="1" x14ac:dyDescent="0.2">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5.75" customHeight="1" x14ac:dyDescent="0.2">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5.75" customHeight="1" x14ac:dyDescent="0.2">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5.75" customHeight="1" x14ac:dyDescent="0.2">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5.75" customHeight="1" x14ac:dyDescent="0.2">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5.75" customHeight="1" x14ac:dyDescent="0.2">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5.75" customHeight="1" x14ac:dyDescent="0.2">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5.75" customHeight="1" x14ac:dyDescent="0.2">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5.75" customHeight="1" x14ac:dyDescent="0.2">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5.75" customHeight="1" x14ac:dyDescent="0.2">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5.75" customHeight="1" x14ac:dyDescent="0.2">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5.75" customHeight="1" x14ac:dyDescent="0.2">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5.75" customHeight="1" x14ac:dyDescent="0.2">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5.75" customHeight="1" x14ac:dyDescent="0.2">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5.75" customHeight="1" x14ac:dyDescent="0.2">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5.75" customHeight="1" x14ac:dyDescent="0.2">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5.75" customHeight="1" x14ac:dyDescent="0.2">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5.75" customHeight="1" x14ac:dyDescent="0.2">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5.75" customHeight="1" x14ac:dyDescent="0.2">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5.75" customHeight="1" x14ac:dyDescent="0.2">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5.75" customHeight="1" x14ac:dyDescent="0.2">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5.75" customHeight="1" x14ac:dyDescent="0.2">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5.75" customHeight="1" x14ac:dyDescent="0.2">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5.75" customHeight="1" x14ac:dyDescent="0.2">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5.75" customHeight="1" x14ac:dyDescent="0.2">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5.75" customHeight="1" x14ac:dyDescent="0.2">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5.75" customHeight="1" x14ac:dyDescent="0.2">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5.75" customHeight="1" x14ac:dyDescent="0.2">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5.75" customHeight="1" x14ac:dyDescent="0.2">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5.75" customHeight="1" x14ac:dyDescent="0.2">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5.75" customHeight="1" x14ac:dyDescent="0.2">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5.75" customHeight="1" x14ac:dyDescent="0.2">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5.75" customHeight="1" x14ac:dyDescent="0.2">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5.75" customHeight="1" x14ac:dyDescent="0.2">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5.75" customHeight="1" x14ac:dyDescent="0.2">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5.75" customHeight="1" x14ac:dyDescent="0.2">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5.75" customHeight="1" x14ac:dyDescent="0.2">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5.75" customHeight="1" x14ac:dyDescent="0.2">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5.75" customHeight="1" x14ac:dyDescent="0.2">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5.75" customHeight="1" x14ac:dyDescent="0.2">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5.75" customHeight="1" x14ac:dyDescent="0.2">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5.75" customHeight="1" x14ac:dyDescent="0.2">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5.75" customHeight="1" x14ac:dyDescent="0.2">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5.75" customHeight="1" x14ac:dyDescent="0.2">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5.75" customHeight="1" x14ac:dyDescent="0.2">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5.75" customHeight="1" x14ac:dyDescent="0.2">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5.75" customHeight="1" x14ac:dyDescent="0.2">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5.75" customHeight="1" x14ac:dyDescent="0.2">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5.75" customHeight="1" x14ac:dyDescent="0.2">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5.75" customHeight="1" x14ac:dyDescent="0.2">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5.75" customHeight="1" x14ac:dyDescent="0.2">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5.75" customHeight="1" x14ac:dyDescent="0.2">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5.75" customHeight="1" x14ac:dyDescent="0.2">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5.75" customHeight="1" x14ac:dyDescent="0.2">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5.75" customHeight="1" x14ac:dyDescent="0.2">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5.75" customHeight="1" x14ac:dyDescent="0.2">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5.75" customHeight="1" x14ac:dyDescent="0.2">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5.75" customHeight="1" x14ac:dyDescent="0.2">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5.75" customHeight="1" x14ac:dyDescent="0.2">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5.75" customHeight="1" x14ac:dyDescent="0.2">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5.75" customHeight="1" x14ac:dyDescent="0.2">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5.75" customHeight="1" x14ac:dyDescent="0.2">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5.75" customHeight="1" x14ac:dyDescent="0.2">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5.75" customHeight="1" x14ac:dyDescent="0.2">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5.75" customHeight="1" x14ac:dyDescent="0.2">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5.75" customHeight="1" x14ac:dyDescent="0.2">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5.75" customHeight="1" x14ac:dyDescent="0.2">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5.75" customHeight="1" x14ac:dyDescent="0.2">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5.75" customHeight="1" x14ac:dyDescent="0.2">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5.75" customHeight="1" x14ac:dyDescent="0.2">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5.75" customHeight="1" x14ac:dyDescent="0.2">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5.75" customHeight="1" x14ac:dyDescent="0.2">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5.75" customHeight="1" x14ac:dyDescent="0.2">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5.75" customHeight="1" x14ac:dyDescent="0.2">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5.75" customHeight="1" x14ac:dyDescent="0.2">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5.75" customHeight="1" x14ac:dyDescent="0.2">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5.75" customHeight="1" x14ac:dyDescent="0.2">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5.75" customHeight="1" x14ac:dyDescent="0.2">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5.75" customHeight="1" x14ac:dyDescent="0.2">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5.75" customHeight="1" x14ac:dyDescent="0.2">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5.75" customHeight="1" x14ac:dyDescent="0.2">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5.75" customHeight="1" x14ac:dyDescent="0.2">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5.75" customHeight="1" x14ac:dyDescent="0.2">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5.75" customHeight="1" x14ac:dyDescent="0.2">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5.75" customHeight="1" x14ac:dyDescent="0.2">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5.75" customHeight="1" x14ac:dyDescent="0.2">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5.75" customHeight="1" x14ac:dyDescent="0.2">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5.75" customHeight="1" x14ac:dyDescent="0.2">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5.75" customHeight="1" x14ac:dyDescent="0.2">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5.75" customHeight="1" x14ac:dyDescent="0.2">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5.75" customHeight="1" x14ac:dyDescent="0.2">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5.75" customHeight="1" x14ac:dyDescent="0.2">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5.75" customHeight="1" x14ac:dyDescent="0.2">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5.75" customHeight="1" x14ac:dyDescent="0.2">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5.75" customHeight="1" x14ac:dyDescent="0.2">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5.75" customHeight="1" x14ac:dyDescent="0.2">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5.75" customHeight="1" x14ac:dyDescent="0.2">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5.75" customHeight="1" x14ac:dyDescent="0.2">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5.75" customHeight="1" x14ac:dyDescent="0.2">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5.75" customHeight="1" x14ac:dyDescent="0.2">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5.75" customHeight="1" x14ac:dyDescent="0.2">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5.75" customHeight="1" x14ac:dyDescent="0.2">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5.75" customHeight="1" x14ac:dyDescent="0.2">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5.75" customHeight="1" x14ac:dyDescent="0.2">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5.75" customHeight="1" x14ac:dyDescent="0.2">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5.75" customHeight="1" x14ac:dyDescent="0.2">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5.75" customHeight="1" x14ac:dyDescent="0.2">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5.75" customHeight="1" x14ac:dyDescent="0.2">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5.75" customHeight="1" x14ac:dyDescent="0.2">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5.75" customHeight="1" x14ac:dyDescent="0.2">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5.75" customHeight="1" x14ac:dyDescent="0.2">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5.75" customHeight="1" x14ac:dyDescent="0.2">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5.75" customHeight="1" x14ac:dyDescent="0.2">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5.75" customHeight="1" x14ac:dyDescent="0.2">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5.75" customHeight="1" x14ac:dyDescent="0.2">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5.75" customHeight="1" x14ac:dyDescent="0.2">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5.75" customHeight="1" x14ac:dyDescent="0.2">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5.75" customHeight="1" x14ac:dyDescent="0.2">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5.75" customHeight="1" x14ac:dyDescent="0.2">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5.75" customHeight="1" x14ac:dyDescent="0.2">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5.75" customHeight="1" x14ac:dyDescent="0.2">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5.75" customHeight="1" x14ac:dyDescent="0.2">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5.75" customHeight="1" x14ac:dyDescent="0.2">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5.75" customHeight="1" x14ac:dyDescent="0.2">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5.75" customHeight="1" x14ac:dyDescent="0.2">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5.75" customHeight="1" x14ac:dyDescent="0.2">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5.75" customHeight="1" x14ac:dyDescent="0.2">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5.75" customHeight="1" x14ac:dyDescent="0.2">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5.75" customHeight="1" x14ac:dyDescent="0.2">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5.75" customHeight="1" x14ac:dyDescent="0.2">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5.75" customHeight="1" x14ac:dyDescent="0.2">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5.75" customHeight="1" x14ac:dyDescent="0.2">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5.75" customHeight="1" x14ac:dyDescent="0.2">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5.75" customHeight="1" x14ac:dyDescent="0.2">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5.75" customHeight="1" x14ac:dyDescent="0.2">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5.75" customHeight="1" x14ac:dyDescent="0.2">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5.75" customHeight="1" x14ac:dyDescent="0.2">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5.75" customHeight="1" x14ac:dyDescent="0.2">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5.75" customHeight="1" x14ac:dyDescent="0.2">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5.75" customHeight="1" x14ac:dyDescent="0.2">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5.75" customHeight="1" x14ac:dyDescent="0.2">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5.75" customHeight="1" x14ac:dyDescent="0.2">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5.75" customHeight="1" x14ac:dyDescent="0.2">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5.75" customHeight="1" x14ac:dyDescent="0.2">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5.75" customHeight="1" x14ac:dyDescent="0.2">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5.75" customHeight="1" x14ac:dyDescent="0.2">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5.75" customHeight="1" x14ac:dyDescent="0.2">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5.75" customHeight="1" x14ac:dyDescent="0.2">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5.75" customHeight="1" x14ac:dyDescent="0.2">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5.75" customHeight="1" x14ac:dyDescent="0.2">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5.75" customHeight="1" x14ac:dyDescent="0.2">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5.75" customHeight="1" x14ac:dyDescent="0.2">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5.75" customHeight="1" x14ac:dyDescent="0.2">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5.75" customHeight="1" x14ac:dyDescent="0.2">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5.75" customHeight="1" x14ac:dyDescent="0.2">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5.75" customHeight="1" x14ac:dyDescent="0.2">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5.75" customHeight="1" x14ac:dyDescent="0.2">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5.75" customHeight="1" x14ac:dyDescent="0.2">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5.75" customHeight="1" x14ac:dyDescent="0.2">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5.75" customHeight="1" x14ac:dyDescent="0.2">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5.75" customHeight="1" x14ac:dyDescent="0.2">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5.75" customHeight="1" x14ac:dyDescent="0.2">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5.75" customHeight="1" x14ac:dyDescent="0.2">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5.75" customHeight="1" x14ac:dyDescent="0.2">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5.75" customHeight="1" x14ac:dyDescent="0.2">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5.75" customHeight="1" x14ac:dyDescent="0.2">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5.75" customHeight="1" x14ac:dyDescent="0.2">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5.75" customHeight="1" x14ac:dyDescent="0.2">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5.75" customHeight="1" x14ac:dyDescent="0.2">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5.75" customHeight="1" x14ac:dyDescent="0.2">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5.75" customHeight="1" x14ac:dyDescent="0.2">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5.75" customHeight="1" x14ac:dyDescent="0.2">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5.75" customHeight="1" x14ac:dyDescent="0.2">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5.75" customHeight="1" x14ac:dyDescent="0.2">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5.75" customHeight="1" x14ac:dyDescent="0.2">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5.75" customHeight="1" x14ac:dyDescent="0.2">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5.75" customHeight="1" x14ac:dyDescent="0.2">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5.75" customHeight="1" x14ac:dyDescent="0.2">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5.75" customHeight="1" x14ac:dyDescent="0.2">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5.75" customHeight="1" x14ac:dyDescent="0.2">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5.75" customHeight="1" x14ac:dyDescent="0.2">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5.75" customHeight="1" x14ac:dyDescent="0.2">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5.75" customHeight="1" x14ac:dyDescent="0.2">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5.75" customHeight="1" x14ac:dyDescent="0.2">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5.75" customHeight="1" x14ac:dyDescent="0.2">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5.75" customHeight="1" x14ac:dyDescent="0.2">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5.75" customHeight="1" x14ac:dyDescent="0.2">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5.75" customHeight="1" x14ac:dyDescent="0.2">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5.75" customHeight="1" x14ac:dyDescent="0.2">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5.75" customHeight="1" x14ac:dyDescent="0.2">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5.75" customHeight="1" x14ac:dyDescent="0.2">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5.75" customHeight="1" x14ac:dyDescent="0.2">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5.75" customHeight="1" x14ac:dyDescent="0.2">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5.75" customHeight="1" x14ac:dyDescent="0.2">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5.75" customHeight="1" x14ac:dyDescent="0.2">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5.75" customHeight="1" x14ac:dyDescent="0.2">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5.75" customHeight="1" x14ac:dyDescent="0.2">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5.75" customHeight="1" x14ac:dyDescent="0.2">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5.75" customHeight="1" x14ac:dyDescent="0.2">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5.75" customHeight="1" x14ac:dyDescent="0.2">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5.75" customHeight="1" x14ac:dyDescent="0.2">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5.75" customHeight="1" x14ac:dyDescent="0.2">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5.75" customHeight="1" x14ac:dyDescent="0.2">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5.75" customHeight="1" x14ac:dyDescent="0.2">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5.75" customHeight="1" x14ac:dyDescent="0.2">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5.75" customHeight="1" x14ac:dyDescent="0.2">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5.75" customHeight="1" x14ac:dyDescent="0.2">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5.75" customHeight="1" x14ac:dyDescent="0.2">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5.75" customHeight="1" x14ac:dyDescent="0.2">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5.75" customHeight="1" x14ac:dyDescent="0.2">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5.75" customHeight="1" x14ac:dyDescent="0.2">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5.75" customHeight="1" x14ac:dyDescent="0.2">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5.75" customHeight="1" x14ac:dyDescent="0.2">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5.75" customHeight="1" x14ac:dyDescent="0.2">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5.75" customHeight="1" x14ac:dyDescent="0.2">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5.75" customHeight="1" x14ac:dyDescent="0.2">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5.75" customHeight="1" x14ac:dyDescent="0.2">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5.75" customHeight="1" x14ac:dyDescent="0.2">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5.75" customHeight="1" x14ac:dyDescent="0.2">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5.75" customHeight="1" x14ac:dyDescent="0.2">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5.75" customHeight="1" x14ac:dyDescent="0.2">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5.75" customHeight="1" x14ac:dyDescent="0.2">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5.75" customHeight="1" x14ac:dyDescent="0.2">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5.75" customHeight="1" x14ac:dyDescent="0.2">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5.75" customHeight="1" x14ac:dyDescent="0.2">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5.75" customHeight="1" x14ac:dyDescent="0.2">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5.75" customHeight="1" x14ac:dyDescent="0.2">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5.75" customHeight="1" x14ac:dyDescent="0.2">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5.75" customHeight="1" x14ac:dyDescent="0.2">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5.75" customHeight="1" x14ac:dyDescent="0.2">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5.75" customHeight="1" x14ac:dyDescent="0.2">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5.75" customHeight="1" x14ac:dyDescent="0.2">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5.75" customHeight="1" x14ac:dyDescent="0.2">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5.75" customHeight="1" x14ac:dyDescent="0.2">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5.75" customHeight="1" x14ac:dyDescent="0.2">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5.75" customHeight="1" x14ac:dyDescent="0.2">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5.75" customHeight="1" x14ac:dyDescent="0.2">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5.75" customHeight="1" x14ac:dyDescent="0.2">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5.75" customHeight="1" x14ac:dyDescent="0.2">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5.75" customHeight="1" x14ac:dyDescent="0.2">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5.75" customHeight="1" x14ac:dyDescent="0.2">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5.75" customHeight="1" x14ac:dyDescent="0.2">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5.75" customHeight="1" x14ac:dyDescent="0.2">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5.75" customHeight="1" x14ac:dyDescent="0.2">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5.75" customHeight="1" x14ac:dyDescent="0.2">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5.75" customHeight="1" x14ac:dyDescent="0.2">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5.75" customHeight="1" x14ac:dyDescent="0.2">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5.75" customHeight="1" x14ac:dyDescent="0.2">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5.75" customHeight="1" x14ac:dyDescent="0.2">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5.75" customHeight="1" x14ac:dyDescent="0.2">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5.75" customHeight="1" x14ac:dyDescent="0.2">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5.75" customHeight="1" x14ac:dyDescent="0.2">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5.75" customHeight="1" x14ac:dyDescent="0.2">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5.75" customHeight="1" x14ac:dyDescent="0.2">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5.75" customHeight="1" x14ac:dyDescent="0.2">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5.75" customHeight="1" x14ac:dyDescent="0.2">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5.75" customHeight="1" x14ac:dyDescent="0.2">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5.75" customHeight="1" x14ac:dyDescent="0.2">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5.75" customHeight="1" x14ac:dyDescent="0.2">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5.75" customHeight="1" x14ac:dyDescent="0.2">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5.75" customHeight="1" x14ac:dyDescent="0.2">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5.75" customHeight="1" x14ac:dyDescent="0.2">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5.75" customHeight="1" x14ac:dyDescent="0.2">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5.75" customHeight="1" x14ac:dyDescent="0.2">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5.75" customHeight="1" x14ac:dyDescent="0.2">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5.75" customHeight="1" x14ac:dyDescent="0.2">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5.75" customHeight="1" x14ac:dyDescent="0.2">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5.75" customHeight="1" x14ac:dyDescent="0.2">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5.75" customHeight="1" x14ac:dyDescent="0.2">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5.75" customHeight="1" x14ac:dyDescent="0.2">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5.75" customHeight="1" x14ac:dyDescent="0.2">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5.75" customHeight="1" x14ac:dyDescent="0.2">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5.75" customHeight="1" x14ac:dyDescent="0.2">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5.75" customHeight="1" x14ac:dyDescent="0.2">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5.75" customHeight="1" x14ac:dyDescent="0.2">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5.75" customHeight="1" x14ac:dyDescent="0.2">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5.75" customHeight="1" x14ac:dyDescent="0.2">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5.75" customHeight="1" x14ac:dyDescent="0.2">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5.75" customHeight="1" x14ac:dyDescent="0.2">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5.75" customHeight="1" x14ac:dyDescent="0.2">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5.75" customHeight="1" x14ac:dyDescent="0.2">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5.75" customHeight="1" x14ac:dyDescent="0.2">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5.75" customHeight="1" x14ac:dyDescent="0.2">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5.75" customHeight="1" x14ac:dyDescent="0.2">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5.75" customHeight="1" x14ac:dyDescent="0.2">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5.75" customHeight="1" x14ac:dyDescent="0.2">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5.75" customHeight="1" x14ac:dyDescent="0.2">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5.75" customHeight="1" x14ac:dyDescent="0.2">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5.75" customHeight="1" x14ac:dyDescent="0.2">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5.75" customHeight="1" x14ac:dyDescent="0.2">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5.75" customHeight="1" x14ac:dyDescent="0.2">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5.75" customHeight="1" x14ac:dyDescent="0.2">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5.75" customHeight="1" x14ac:dyDescent="0.2">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5.75" customHeight="1" x14ac:dyDescent="0.2">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5.75" customHeight="1" x14ac:dyDescent="0.2">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5.75" customHeight="1" x14ac:dyDescent="0.2">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5.75" customHeight="1" x14ac:dyDescent="0.2">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5.75" customHeight="1" x14ac:dyDescent="0.2">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5.75" customHeight="1" x14ac:dyDescent="0.2">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5.75" customHeight="1" x14ac:dyDescent="0.2">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5.75" customHeight="1" x14ac:dyDescent="0.2">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5.75" customHeight="1" x14ac:dyDescent="0.2">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5.75" customHeight="1" x14ac:dyDescent="0.2">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5.75" customHeight="1" x14ac:dyDescent="0.2">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5.75" customHeight="1" x14ac:dyDescent="0.2">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5.75" customHeight="1" x14ac:dyDescent="0.2">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5.75" customHeight="1" x14ac:dyDescent="0.2">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5.75" customHeight="1" x14ac:dyDescent="0.2">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5.75" customHeight="1" x14ac:dyDescent="0.2">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5.75" customHeight="1" x14ac:dyDescent="0.2">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5.75" customHeight="1" x14ac:dyDescent="0.2">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5.75" customHeight="1" x14ac:dyDescent="0.2">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5.75" customHeight="1" x14ac:dyDescent="0.2">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5.75" customHeight="1" x14ac:dyDescent="0.2">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5.75" customHeight="1" x14ac:dyDescent="0.2">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5.75" customHeight="1" x14ac:dyDescent="0.2">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5.75" customHeight="1" x14ac:dyDescent="0.2">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5.75" customHeight="1" x14ac:dyDescent="0.2">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5.75" customHeight="1" x14ac:dyDescent="0.2">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5.75" customHeight="1" x14ac:dyDescent="0.2">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5.75" customHeight="1" x14ac:dyDescent="0.2">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5.75" customHeight="1" x14ac:dyDescent="0.2">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5.75" customHeight="1" x14ac:dyDescent="0.2">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5.75" customHeight="1" x14ac:dyDescent="0.2">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5.75" customHeight="1" x14ac:dyDescent="0.2">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5.75" customHeight="1" x14ac:dyDescent="0.2">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5.75" customHeight="1" x14ac:dyDescent="0.2">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5.75" customHeight="1" x14ac:dyDescent="0.2">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5.75" customHeight="1" x14ac:dyDescent="0.2">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5.75" customHeight="1" x14ac:dyDescent="0.2">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5.75" customHeight="1" x14ac:dyDescent="0.2">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5.75" customHeight="1" x14ac:dyDescent="0.2">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5.75" customHeight="1" x14ac:dyDescent="0.2">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5.75" customHeight="1" x14ac:dyDescent="0.2">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5.75" customHeight="1" x14ac:dyDescent="0.2">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5.75" customHeight="1" x14ac:dyDescent="0.2">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5.75" customHeight="1" x14ac:dyDescent="0.2">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5.75" customHeight="1" x14ac:dyDescent="0.2">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5.75" customHeight="1" x14ac:dyDescent="0.2">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5.75" customHeight="1" x14ac:dyDescent="0.2">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5.75" customHeight="1" x14ac:dyDescent="0.2">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5.75" customHeight="1" x14ac:dyDescent="0.2">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5.75" customHeight="1" x14ac:dyDescent="0.2">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5.75" customHeight="1" x14ac:dyDescent="0.2">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5.75" customHeight="1" x14ac:dyDescent="0.2">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5.75" customHeight="1" x14ac:dyDescent="0.2">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5.75" customHeight="1" x14ac:dyDescent="0.2">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5.75" customHeight="1" x14ac:dyDescent="0.2">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5.75" customHeight="1" x14ac:dyDescent="0.2">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5.75" customHeight="1" x14ac:dyDescent="0.2">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5.75" customHeight="1" x14ac:dyDescent="0.2">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5.75" customHeight="1" x14ac:dyDescent="0.2">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5.75" customHeight="1" x14ac:dyDescent="0.2">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5.75" customHeight="1" x14ac:dyDescent="0.2">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5.75" customHeight="1" x14ac:dyDescent="0.2">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5.75" customHeight="1" x14ac:dyDescent="0.2">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5.75" customHeight="1" x14ac:dyDescent="0.2">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5.75" customHeight="1" x14ac:dyDescent="0.2">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5.75" customHeight="1" x14ac:dyDescent="0.2">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5.75" customHeight="1" x14ac:dyDescent="0.2">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5.75" customHeight="1" x14ac:dyDescent="0.2">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5.75" customHeight="1" x14ac:dyDescent="0.2">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5.75" customHeight="1" x14ac:dyDescent="0.2">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5.75" customHeight="1" x14ac:dyDescent="0.2">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5.75" customHeight="1" x14ac:dyDescent="0.2">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5.75" customHeight="1" x14ac:dyDescent="0.2">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5.75" customHeight="1" x14ac:dyDescent="0.2">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5.75" customHeight="1" x14ac:dyDescent="0.2">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5.75" customHeight="1" x14ac:dyDescent="0.2">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5.75" customHeight="1" x14ac:dyDescent="0.2">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5.75" customHeight="1" x14ac:dyDescent="0.2">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5.75" customHeight="1" x14ac:dyDescent="0.2">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5.75" customHeight="1" x14ac:dyDescent="0.2">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5.75" customHeight="1" x14ac:dyDescent="0.2">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5.75" customHeight="1" x14ac:dyDescent="0.2">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5.75" customHeight="1" x14ac:dyDescent="0.2">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5.75" customHeight="1" x14ac:dyDescent="0.2">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5.75" customHeight="1" x14ac:dyDescent="0.2">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5.75" customHeight="1" x14ac:dyDescent="0.2">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5.75" customHeight="1" x14ac:dyDescent="0.2">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5.75" customHeight="1" x14ac:dyDescent="0.2">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5.75" customHeight="1" x14ac:dyDescent="0.2">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5.75" customHeight="1" x14ac:dyDescent="0.2">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5.75" customHeight="1" x14ac:dyDescent="0.2">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5.75" customHeight="1" x14ac:dyDescent="0.2">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5.75" customHeight="1" x14ac:dyDescent="0.2">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5.75" customHeight="1" x14ac:dyDescent="0.2">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5.75" customHeight="1" x14ac:dyDescent="0.2">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5.75" customHeight="1" x14ac:dyDescent="0.2">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5.75" customHeight="1" x14ac:dyDescent="0.2">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5.75" customHeight="1" x14ac:dyDescent="0.2">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5.75" customHeight="1" x14ac:dyDescent="0.2">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5.75" customHeight="1" x14ac:dyDescent="0.2">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5.75" customHeight="1" x14ac:dyDescent="0.2">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5.75" customHeight="1" x14ac:dyDescent="0.2">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5.75" customHeight="1" x14ac:dyDescent="0.2">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5.75" customHeight="1" x14ac:dyDescent="0.2">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5.75" customHeight="1" x14ac:dyDescent="0.2">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5.75" customHeight="1" x14ac:dyDescent="0.2">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5.75" customHeight="1" x14ac:dyDescent="0.2">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5.75" customHeight="1" x14ac:dyDescent="0.2">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5.75" customHeight="1" x14ac:dyDescent="0.2">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5.75" customHeight="1" x14ac:dyDescent="0.2">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5.75" customHeight="1" x14ac:dyDescent="0.2">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5.75" customHeight="1" x14ac:dyDescent="0.2">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5.75" customHeight="1" x14ac:dyDescent="0.2">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5.75" customHeight="1" x14ac:dyDescent="0.2">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5.75" customHeight="1" x14ac:dyDescent="0.2">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5.75" customHeight="1" x14ac:dyDescent="0.2">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5.75" customHeight="1" x14ac:dyDescent="0.2">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5.75" customHeight="1" x14ac:dyDescent="0.2">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5.75" customHeight="1" x14ac:dyDescent="0.2">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5.75" customHeight="1" x14ac:dyDescent="0.2">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5.75" customHeight="1" x14ac:dyDescent="0.2">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5.75" customHeight="1" x14ac:dyDescent="0.2">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5.75" customHeight="1" x14ac:dyDescent="0.2">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5.75" customHeight="1" x14ac:dyDescent="0.2">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5.75" customHeight="1" x14ac:dyDescent="0.2">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5.75" customHeight="1" x14ac:dyDescent="0.2">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5.75" customHeight="1" x14ac:dyDescent="0.2">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5.75" customHeight="1" x14ac:dyDescent="0.2">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5.75" customHeight="1" x14ac:dyDescent="0.2">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5.75" customHeight="1" x14ac:dyDescent="0.2">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5.75" customHeight="1" x14ac:dyDescent="0.2">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5.75" customHeight="1" x14ac:dyDescent="0.2">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5.75" customHeight="1" x14ac:dyDescent="0.2">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5.75" customHeight="1" x14ac:dyDescent="0.2">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5.75" customHeight="1" x14ac:dyDescent="0.2">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5.75" customHeight="1" x14ac:dyDescent="0.2">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5.75" customHeight="1" x14ac:dyDescent="0.2">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5.75" customHeight="1" x14ac:dyDescent="0.2">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5.75" customHeight="1" x14ac:dyDescent="0.2">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5.75" customHeight="1" x14ac:dyDescent="0.2">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5.75" customHeight="1" x14ac:dyDescent="0.2">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5.75" customHeight="1" x14ac:dyDescent="0.2">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5.75" customHeight="1" x14ac:dyDescent="0.2">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5.75" customHeight="1" x14ac:dyDescent="0.2">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5.75" customHeight="1" x14ac:dyDescent="0.2">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5.75" customHeight="1" x14ac:dyDescent="0.2">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5.75" customHeight="1" x14ac:dyDescent="0.2">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5.75" customHeight="1" x14ac:dyDescent="0.2">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5.75" customHeight="1" x14ac:dyDescent="0.2">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5.75" customHeight="1" x14ac:dyDescent="0.2">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5.75" customHeight="1" x14ac:dyDescent="0.2">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5.75" customHeight="1" x14ac:dyDescent="0.2">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5.75" customHeight="1" x14ac:dyDescent="0.2">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5.75" customHeight="1" x14ac:dyDescent="0.2">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5.75" customHeight="1" x14ac:dyDescent="0.2">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5.75" customHeight="1" x14ac:dyDescent="0.2">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5.75" customHeight="1" x14ac:dyDescent="0.2">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5.75" customHeight="1" x14ac:dyDescent="0.2">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5.75" customHeight="1" x14ac:dyDescent="0.2">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5.75" customHeight="1" x14ac:dyDescent="0.2">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5.75" customHeight="1" x14ac:dyDescent="0.2">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5.75" customHeight="1" x14ac:dyDescent="0.2">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5.75" customHeight="1" x14ac:dyDescent="0.2">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5.75" customHeight="1" x14ac:dyDescent="0.2">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5.75" customHeight="1" x14ac:dyDescent="0.2">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5.75" customHeight="1" x14ac:dyDescent="0.2">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5.75" customHeight="1" x14ac:dyDescent="0.2">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5.75" customHeight="1" x14ac:dyDescent="0.2">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5.75" customHeight="1" x14ac:dyDescent="0.2">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5.75" customHeight="1" x14ac:dyDescent="0.2">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5.75" customHeight="1" x14ac:dyDescent="0.2">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5.75" customHeight="1" x14ac:dyDescent="0.2">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5.75" customHeight="1" x14ac:dyDescent="0.2">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5.75" customHeight="1" x14ac:dyDescent="0.2">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5.75" customHeight="1" x14ac:dyDescent="0.2">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5.75" customHeight="1" x14ac:dyDescent="0.2">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5.75" customHeight="1" x14ac:dyDescent="0.2">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5.75" customHeight="1" x14ac:dyDescent="0.2">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5.75" customHeight="1" x14ac:dyDescent="0.2">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5.75" customHeight="1" x14ac:dyDescent="0.2">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5.75" customHeight="1" x14ac:dyDescent="0.2">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5.75" customHeight="1" x14ac:dyDescent="0.2">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5.75" customHeight="1" x14ac:dyDescent="0.2">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5.75" customHeight="1" x14ac:dyDescent="0.2">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5.75" customHeight="1" x14ac:dyDescent="0.2">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5.75" customHeight="1" x14ac:dyDescent="0.2">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5.75" customHeight="1" x14ac:dyDescent="0.2">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5.75" customHeight="1" x14ac:dyDescent="0.2">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5.75" customHeight="1" x14ac:dyDescent="0.2">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5.75" customHeight="1" x14ac:dyDescent="0.2">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5.75" customHeight="1" x14ac:dyDescent="0.2">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5.75" customHeight="1" x14ac:dyDescent="0.2">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5.75" customHeight="1" x14ac:dyDescent="0.2">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5.75" customHeight="1" x14ac:dyDescent="0.2">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5.75" customHeight="1" x14ac:dyDescent="0.2">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5.75" customHeight="1" x14ac:dyDescent="0.2">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5.75" customHeight="1" x14ac:dyDescent="0.2">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5.75" customHeight="1" x14ac:dyDescent="0.2">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5.75" customHeight="1" x14ac:dyDescent="0.2">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5.75" customHeight="1" x14ac:dyDescent="0.2">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5.75" customHeight="1" x14ac:dyDescent="0.2">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5.75" customHeight="1" x14ac:dyDescent="0.2">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5.75" customHeight="1" x14ac:dyDescent="0.2">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5.75" customHeight="1" x14ac:dyDescent="0.2">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5.75" customHeight="1" x14ac:dyDescent="0.2">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5.75" customHeight="1" x14ac:dyDescent="0.2">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5.75" customHeight="1" x14ac:dyDescent="0.2">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5.75" customHeight="1" x14ac:dyDescent="0.2">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5.75" customHeight="1" x14ac:dyDescent="0.2">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5.75" customHeight="1" x14ac:dyDescent="0.2">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5.75" customHeight="1" x14ac:dyDescent="0.2">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5.75" customHeight="1" x14ac:dyDescent="0.2">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5.75" customHeight="1" x14ac:dyDescent="0.2">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5.75" customHeight="1" x14ac:dyDescent="0.2">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5.75" customHeight="1" x14ac:dyDescent="0.2">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5.75" customHeight="1" x14ac:dyDescent="0.2">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5.75" customHeight="1" x14ac:dyDescent="0.2">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5.75" customHeight="1" x14ac:dyDescent="0.2">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5.75" customHeight="1" x14ac:dyDescent="0.2">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5.75" customHeight="1" x14ac:dyDescent="0.2">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5.75" customHeight="1" x14ac:dyDescent="0.2">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5.75" customHeight="1" x14ac:dyDescent="0.2">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5.75" customHeight="1" x14ac:dyDescent="0.2">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5.75" customHeight="1" x14ac:dyDescent="0.2">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5.75" customHeight="1" x14ac:dyDescent="0.2">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5.75" customHeight="1" x14ac:dyDescent="0.2">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5.75" customHeight="1" x14ac:dyDescent="0.2">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5.75" customHeight="1" x14ac:dyDescent="0.2">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5.75" customHeight="1" x14ac:dyDescent="0.2">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5.75" customHeight="1" x14ac:dyDescent="0.2">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5.75" customHeight="1" x14ac:dyDescent="0.2">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5.75" customHeight="1" x14ac:dyDescent="0.2">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5.75" customHeight="1" x14ac:dyDescent="0.2">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5.75" customHeight="1" x14ac:dyDescent="0.2">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5.75" customHeight="1" x14ac:dyDescent="0.2">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5.75" customHeight="1" x14ac:dyDescent="0.2">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5.75" customHeight="1" x14ac:dyDescent="0.2">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5.75" customHeight="1" x14ac:dyDescent="0.2">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5.75" customHeight="1" x14ac:dyDescent="0.2">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5.75" customHeight="1" x14ac:dyDescent="0.2">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5.75" customHeight="1" x14ac:dyDescent="0.2">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5.75" customHeight="1" x14ac:dyDescent="0.2">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5.75" customHeight="1" x14ac:dyDescent="0.2">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5.75" customHeight="1" x14ac:dyDescent="0.2">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5.75" customHeight="1" x14ac:dyDescent="0.2">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5.75" customHeight="1" x14ac:dyDescent="0.2">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5.75" customHeight="1" x14ac:dyDescent="0.2">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5.75" customHeight="1" x14ac:dyDescent="0.2">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5.75" customHeight="1" x14ac:dyDescent="0.2">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5.75" customHeight="1" x14ac:dyDescent="0.2">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5.75" customHeight="1" x14ac:dyDescent="0.2">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row r="1001" spans="1:26" ht="15.75" customHeight="1" x14ac:dyDescent="0.2">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row>
  </sheetData>
  <sheetProtection password="D4A9" sheet="1" objects="1" scenarios="1"/>
  <hyperlinks>
    <hyperlink ref="A1" location="INICIO!A1" display="Volver al indice"/>
  </hyperlinks>
  <pageMargins left="0.75" right="0.75" top="1" bottom="1"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0"/>
  <sheetViews>
    <sheetView zoomScale="131" zoomScaleNormal="131" workbookViewId="0">
      <pane xSplit="1" topLeftCell="B1" activePane="topRight" state="frozen"/>
      <selection pane="topRight" activeCell="F2" sqref="F2"/>
    </sheetView>
  </sheetViews>
  <sheetFormatPr baseColWidth="10" defaultColWidth="8.7109375" defaultRowHeight="16" x14ac:dyDescent="0.2"/>
  <cols>
    <col min="1" max="1" width="73.5703125" customWidth="1"/>
    <col min="2" max="2" width="10.5703125" customWidth="1"/>
    <col min="3" max="3" width="12.7109375" customWidth="1"/>
    <col min="4" max="4" width="29.42578125" customWidth="1"/>
    <col min="5" max="16" width="10.5703125" customWidth="1"/>
    <col min="17" max="18" width="9.28515625" customWidth="1"/>
  </cols>
  <sheetData>
    <row r="1" spans="1:6" ht="15.75" customHeight="1" x14ac:dyDescent="0.2">
      <c r="A1" s="194" t="s">
        <v>54</v>
      </c>
      <c r="C1" s="195" t="s">
        <v>294</v>
      </c>
      <c r="F1" s="196" t="s">
        <v>295</v>
      </c>
    </row>
    <row r="3" spans="1:6" ht="15.75" customHeight="1" x14ac:dyDescent="0.2">
      <c r="A3" s="195" t="s">
        <v>296</v>
      </c>
    </row>
    <row r="4" spans="1:6" ht="15.75" customHeight="1" x14ac:dyDescent="0.2">
      <c r="A4" s="195" t="s">
        <v>297</v>
      </c>
    </row>
    <row r="5" spans="1:6" ht="15.75" customHeight="1" x14ac:dyDescent="0.2">
      <c r="A5" s="224" t="s">
        <v>298</v>
      </c>
    </row>
    <row r="6" spans="1:6" ht="15.75" customHeight="1" x14ac:dyDescent="0.2">
      <c r="A6" s="224" t="s">
        <v>299</v>
      </c>
    </row>
    <row r="7" spans="1:6" ht="15.75" customHeight="1" x14ac:dyDescent="0.2">
      <c r="A7" s="224" t="s">
        <v>300</v>
      </c>
    </row>
    <row r="8" spans="1:6" ht="15.75" customHeight="1" x14ac:dyDescent="0.2">
      <c r="A8" s="224" t="s">
        <v>301</v>
      </c>
    </row>
    <row r="9" spans="1:6" ht="15.75" customHeight="1" x14ac:dyDescent="0.2">
      <c r="A9" s="195" t="s">
        <v>302</v>
      </c>
    </row>
    <row r="10" spans="1:6" ht="15.75" customHeight="1" x14ac:dyDescent="0.2">
      <c r="A10" s="224" t="s">
        <v>303</v>
      </c>
    </row>
    <row r="11" spans="1:6" ht="15.75" customHeight="1" x14ac:dyDescent="0.2">
      <c r="A11" s="224" t="s">
        <v>304</v>
      </c>
    </row>
    <row r="12" spans="1:6" ht="15.75" customHeight="1" x14ac:dyDescent="0.2">
      <c r="A12" s="224" t="s">
        <v>305</v>
      </c>
    </row>
    <row r="13" spans="1:6" ht="15.75" customHeight="1" x14ac:dyDescent="0.2">
      <c r="A13" s="224" t="s">
        <v>306</v>
      </c>
    </row>
    <row r="14" spans="1:6" ht="15.75" customHeight="1" x14ac:dyDescent="0.2">
      <c r="A14" s="195" t="s">
        <v>307</v>
      </c>
    </row>
    <row r="15" spans="1:6" ht="15.75" customHeight="1" x14ac:dyDescent="0.2">
      <c r="A15" s="224" t="s">
        <v>308</v>
      </c>
    </row>
    <row r="16" spans="1:6" ht="15.75" customHeight="1" x14ac:dyDescent="0.2">
      <c r="A16" s="224" t="s">
        <v>309</v>
      </c>
    </row>
    <row r="17" spans="1:20" ht="15.75" customHeight="1" x14ac:dyDescent="0.2">
      <c r="A17" s="224" t="s">
        <v>310</v>
      </c>
    </row>
    <row r="18" spans="1:20" ht="15.75" customHeight="1" x14ac:dyDescent="0.2">
      <c r="A18" s="224" t="s">
        <v>311</v>
      </c>
    </row>
    <row r="22" spans="1:20" ht="15.75" customHeight="1" x14ac:dyDescent="0.2">
      <c r="F22" s="224" t="s">
        <v>312</v>
      </c>
      <c r="G22" s="777">
        <v>2013</v>
      </c>
      <c r="H22" s="777"/>
      <c r="I22" s="776">
        <v>2014</v>
      </c>
      <c r="J22" s="776"/>
      <c r="K22" s="777">
        <v>2015</v>
      </c>
      <c r="L22" s="777"/>
      <c r="M22" s="776" t="s">
        <v>313</v>
      </c>
      <c r="N22" s="776"/>
      <c r="O22" s="777" t="s">
        <v>314</v>
      </c>
      <c r="P22" s="777"/>
      <c r="Q22" s="776" t="s">
        <v>315</v>
      </c>
      <c r="R22" s="776"/>
      <c r="S22" s="777" t="s">
        <v>316</v>
      </c>
      <c r="T22" s="777"/>
    </row>
    <row r="23" spans="1:20" ht="15.75" customHeight="1" x14ac:dyDescent="0.2">
      <c r="E23" s="228">
        <v>2011</v>
      </c>
      <c r="F23" s="228">
        <v>2012</v>
      </c>
      <c r="G23" s="229" t="s">
        <v>317</v>
      </c>
      <c r="H23" s="230" t="s">
        <v>318</v>
      </c>
      <c r="I23" s="231" t="s">
        <v>317</v>
      </c>
      <c r="J23" s="232" t="s">
        <v>318</v>
      </c>
      <c r="K23" s="229" t="s">
        <v>317</v>
      </c>
      <c r="L23" s="230" t="s">
        <v>318</v>
      </c>
      <c r="M23" s="231" t="s">
        <v>317</v>
      </c>
      <c r="N23" s="232" t="s">
        <v>318</v>
      </c>
      <c r="O23" s="229" t="s">
        <v>317</v>
      </c>
      <c r="P23" s="230" t="s">
        <v>318</v>
      </c>
      <c r="Q23" s="231" t="s">
        <v>317</v>
      </c>
      <c r="R23" s="232" t="s">
        <v>318</v>
      </c>
      <c r="S23" s="229" t="s">
        <v>317</v>
      </c>
      <c r="T23" s="230" t="s">
        <v>318</v>
      </c>
    </row>
    <row r="24" spans="1:20" ht="15.75" customHeight="1" x14ac:dyDescent="0.2">
      <c r="C24" s="195" t="s">
        <v>319</v>
      </c>
      <c r="D24" s="224" t="s">
        <v>320</v>
      </c>
      <c r="E24" s="228"/>
      <c r="F24" s="228"/>
      <c r="G24" s="233"/>
      <c r="H24" s="234"/>
      <c r="I24" s="235"/>
      <c r="J24" s="236">
        <v>0</v>
      </c>
      <c r="K24" s="233"/>
      <c r="L24" s="234">
        <v>0</v>
      </c>
      <c r="M24" s="235"/>
      <c r="N24" s="236">
        <v>0</v>
      </c>
      <c r="O24" s="233">
        <v>0</v>
      </c>
      <c r="P24" s="234">
        <v>0</v>
      </c>
      <c r="Q24" s="235"/>
      <c r="R24" s="236">
        <v>0</v>
      </c>
      <c r="S24" s="233">
        <v>0</v>
      </c>
      <c r="T24" s="234">
        <v>0</v>
      </c>
    </row>
    <row r="25" spans="1:20" ht="15.75" customHeight="1" x14ac:dyDescent="0.2">
      <c r="C25" s="195" t="s">
        <v>321</v>
      </c>
      <c r="D25" s="224" t="s">
        <v>322</v>
      </c>
      <c r="E25" s="228"/>
      <c r="F25" s="228"/>
      <c r="G25" s="233"/>
      <c r="H25" s="234"/>
      <c r="I25" s="235">
        <v>2</v>
      </c>
      <c r="J25" s="236">
        <v>100</v>
      </c>
      <c r="K25" s="233">
        <v>1</v>
      </c>
      <c r="L25" s="234">
        <v>100</v>
      </c>
      <c r="M25" s="235">
        <v>1</v>
      </c>
      <c r="N25" s="236">
        <v>100</v>
      </c>
      <c r="O25" s="233">
        <v>8</v>
      </c>
      <c r="P25" s="234">
        <f>SUM(O25*100/O28)</f>
        <v>80</v>
      </c>
      <c r="Q25" s="235"/>
      <c r="R25" s="236">
        <v>0</v>
      </c>
      <c r="S25" s="233">
        <v>1</v>
      </c>
      <c r="T25" s="234">
        <v>25</v>
      </c>
    </row>
    <row r="26" spans="1:20" ht="15.75" customHeight="1" x14ac:dyDescent="0.2">
      <c r="C26" s="195" t="s">
        <v>323</v>
      </c>
      <c r="D26" s="224" t="s">
        <v>324</v>
      </c>
      <c r="E26" s="228"/>
      <c r="F26" s="228"/>
      <c r="G26" s="233"/>
      <c r="H26" s="234"/>
      <c r="I26" s="235"/>
      <c r="J26" s="236">
        <v>0</v>
      </c>
      <c r="K26" s="233"/>
      <c r="L26" s="234">
        <v>0</v>
      </c>
      <c r="M26" s="235"/>
      <c r="N26" s="236">
        <v>0</v>
      </c>
      <c r="O26" s="233">
        <v>2</v>
      </c>
      <c r="P26" s="234">
        <f>SUM(O26*100/O28)</f>
        <v>20</v>
      </c>
      <c r="Q26" s="235"/>
      <c r="R26" s="236">
        <v>0</v>
      </c>
      <c r="S26" s="233">
        <v>3</v>
      </c>
      <c r="T26" s="234">
        <v>75</v>
      </c>
    </row>
    <row r="27" spans="1:20" ht="15.75" customHeight="1" x14ac:dyDescent="0.2">
      <c r="C27" s="195" t="s">
        <v>325</v>
      </c>
      <c r="D27" s="224" t="s">
        <v>326</v>
      </c>
      <c r="E27" s="228"/>
      <c r="F27" s="228"/>
      <c r="G27" s="233"/>
      <c r="H27" s="234"/>
      <c r="I27" s="235"/>
      <c r="J27" s="236">
        <v>0</v>
      </c>
      <c r="K27" s="233"/>
      <c r="L27" s="234">
        <v>0</v>
      </c>
      <c r="M27" s="235"/>
      <c r="N27" s="236">
        <v>0</v>
      </c>
      <c r="O27" s="233">
        <v>0</v>
      </c>
      <c r="P27" s="234">
        <v>0</v>
      </c>
      <c r="Q27" s="235">
        <v>10</v>
      </c>
      <c r="R27" s="236">
        <v>100</v>
      </c>
      <c r="S27" s="233">
        <v>0</v>
      </c>
      <c r="T27" s="234">
        <v>0</v>
      </c>
    </row>
    <row r="28" spans="1:20" ht="15.75" customHeight="1" x14ac:dyDescent="0.2">
      <c r="C28" s="195"/>
      <c r="D28" s="237" t="s">
        <v>327</v>
      </c>
      <c r="E28" s="228"/>
      <c r="F28" s="228"/>
      <c r="G28" s="233"/>
      <c r="H28" s="234"/>
      <c r="I28" s="235">
        <v>2</v>
      </c>
      <c r="J28" s="236"/>
      <c r="K28" s="233">
        <v>1</v>
      </c>
      <c r="L28" s="234"/>
      <c r="M28" s="235">
        <v>1</v>
      </c>
      <c r="N28" s="236"/>
      <c r="O28" s="233">
        <v>10</v>
      </c>
      <c r="P28" s="234"/>
      <c r="Q28" s="235">
        <v>10</v>
      </c>
      <c r="R28" s="236"/>
      <c r="S28" s="233">
        <v>4</v>
      </c>
      <c r="T28" s="234"/>
    </row>
    <row r="29" spans="1:20" ht="15.75" customHeight="1" x14ac:dyDescent="0.2">
      <c r="C29" s="195"/>
      <c r="E29" s="228"/>
      <c r="F29" s="228"/>
      <c r="G29" s="233"/>
      <c r="H29" s="234"/>
      <c r="I29" s="235"/>
      <c r="J29" s="236"/>
      <c r="K29" s="233"/>
      <c r="L29" s="234"/>
      <c r="M29" s="235"/>
      <c r="N29" s="236"/>
      <c r="O29" s="233"/>
      <c r="P29" s="234"/>
      <c r="Q29" s="235"/>
      <c r="R29" s="236"/>
      <c r="S29" s="233"/>
      <c r="T29" s="234"/>
    </row>
    <row r="30" spans="1:20" ht="15.75" customHeight="1" x14ac:dyDescent="0.2">
      <c r="C30" s="195" t="s">
        <v>328</v>
      </c>
      <c r="D30" s="224" t="s">
        <v>329</v>
      </c>
      <c r="E30" s="228"/>
      <c r="F30" s="228"/>
      <c r="G30" s="233"/>
      <c r="H30" s="234"/>
      <c r="I30" s="235"/>
      <c r="J30" s="236">
        <v>0</v>
      </c>
      <c r="K30" s="233"/>
      <c r="L30" s="234">
        <v>0</v>
      </c>
      <c r="M30" s="235"/>
      <c r="N30" s="236">
        <v>0</v>
      </c>
      <c r="O30" s="233">
        <v>0</v>
      </c>
      <c r="P30" s="234">
        <v>0</v>
      </c>
      <c r="Q30" s="235"/>
      <c r="R30" s="236">
        <v>0</v>
      </c>
      <c r="S30" s="233">
        <v>0</v>
      </c>
      <c r="T30" s="234">
        <v>0</v>
      </c>
    </row>
    <row r="31" spans="1:20" ht="15.75" customHeight="1" x14ac:dyDescent="0.2">
      <c r="C31" s="195" t="s">
        <v>330</v>
      </c>
      <c r="D31" s="224" t="s">
        <v>331</v>
      </c>
      <c r="E31" s="228"/>
      <c r="F31" s="228"/>
      <c r="G31" s="233"/>
      <c r="H31" s="234"/>
      <c r="I31" s="235"/>
      <c r="J31" s="236">
        <v>0</v>
      </c>
      <c r="K31" s="233"/>
      <c r="L31" s="234">
        <v>0</v>
      </c>
      <c r="M31" s="235"/>
      <c r="N31" s="236">
        <v>0</v>
      </c>
      <c r="O31" s="233">
        <v>0</v>
      </c>
      <c r="P31" s="234">
        <v>0</v>
      </c>
      <c r="Q31" s="235"/>
      <c r="R31" s="236">
        <v>0</v>
      </c>
      <c r="S31" s="233">
        <v>0</v>
      </c>
      <c r="T31" s="234">
        <v>0</v>
      </c>
    </row>
    <row r="32" spans="1:20" ht="15.75" customHeight="1" x14ac:dyDescent="0.2">
      <c r="C32" s="195" t="s">
        <v>332</v>
      </c>
      <c r="D32" s="224" t="s">
        <v>333</v>
      </c>
      <c r="E32" s="228"/>
      <c r="F32" s="228"/>
      <c r="G32" s="233"/>
      <c r="H32" s="234"/>
      <c r="I32" s="235"/>
      <c r="J32" s="236">
        <v>0</v>
      </c>
      <c r="K32" s="233"/>
      <c r="L32" s="234">
        <v>0</v>
      </c>
      <c r="M32" s="235"/>
      <c r="N32" s="236">
        <v>0</v>
      </c>
      <c r="O32" s="233">
        <v>0</v>
      </c>
      <c r="P32" s="234">
        <v>0</v>
      </c>
      <c r="Q32" s="235"/>
      <c r="R32" s="236">
        <v>0</v>
      </c>
      <c r="S32" s="233">
        <v>0</v>
      </c>
      <c r="T32" s="234">
        <v>0</v>
      </c>
    </row>
    <row r="33" spans="3:20" ht="15.75" customHeight="1" x14ac:dyDescent="0.2">
      <c r="C33" s="195" t="s">
        <v>334</v>
      </c>
      <c r="D33" s="224" t="s">
        <v>335</v>
      </c>
      <c r="E33" s="228"/>
      <c r="F33" s="228"/>
      <c r="G33" s="233"/>
      <c r="H33" s="234"/>
      <c r="I33" s="235"/>
      <c r="J33" s="236">
        <v>0</v>
      </c>
      <c r="K33" s="233"/>
      <c r="L33" s="234">
        <v>0</v>
      </c>
      <c r="M33" s="235"/>
      <c r="N33" s="236">
        <v>0</v>
      </c>
      <c r="O33" s="233">
        <v>2</v>
      </c>
      <c r="P33" s="234">
        <f>SUM(O33*100/O34)</f>
        <v>100</v>
      </c>
      <c r="Q33" s="235">
        <v>1</v>
      </c>
      <c r="R33" s="236">
        <v>100</v>
      </c>
      <c r="S33" s="233">
        <v>0</v>
      </c>
      <c r="T33" s="234">
        <v>0</v>
      </c>
    </row>
    <row r="34" spans="3:20" ht="15.75" customHeight="1" x14ac:dyDescent="0.2">
      <c r="C34" s="195"/>
      <c r="D34" s="237" t="s">
        <v>336</v>
      </c>
      <c r="E34" s="228"/>
      <c r="F34" s="228"/>
      <c r="G34" s="233"/>
      <c r="H34" s="234"/>
      <c r="I34" s="235"/>
      <c r="J34" s="236"/>
      <c r="K34" s="233"/>
      <c r="L34" s="234"/>
      <c r="M34" s="235"/>
      <c r="N34" s="236"/>
      <c r="O34" s="233">
        <v>2</v>
      </c>
      <c r="P34" s="234"/>
      <c r="Q34" s="235">
        <v>1</v>
      </c>
      <c r="R34" s="236"/>
      <c r="S34" s="233">
        <v>0</v>
      </c>
      <c r="T34" s="234"/>
    </row>
    <row r="35" spans="3:20" ht="15.75" customHeight="1" x14ac:dyDescent="0.2">
      <c r="C35" s="195"/>
      <c r="E35" s="228"/>
      <c r="F35" s="228"/>
      <c r="G35" s="233"/>
      <c r="H35" s="234"/>
      <c r="I35" s="235"/>
      <c r="J35" s="236"/>
      <c r="K35" s="233"/>
      <c r="L35" s="234"/>
      <c r="M35" s="235"/>
      <c r="N35" s="236"/>
      <c r="O35" s="233"/>
      <c r="P35" s="234"/>
      <c r="Q35" s="235"/>
      <c r="R35" s="236"/>
      <c r="S35" s="233"/>
      <c r="T35" s="234"/>
    </row>
    <row r="36" spans="3:20" ht="15.75" customHeight="1" x14ac:dyDescent="0.2">
      <c r="C36" s="195" t="s">
        <v>337</v>
      </c>
      <c r="D36" s="224" t="s">
        <v>338</v>
      </c>
      <c r="E36" s="228"/>
      <c r="F36" s="228"/>
      <c r="G36" s="233"/>
      <c r="H36" s="234"/>
      <c r="I36" s="235"/>
      <c r="J36" s="236">
        <v>0</v>
      </c>
      <c r="K36" s="233"/>
      <c r="L36" s="234">
        <v>0</v>
      </c>
      <c r="M36" s="235"/>
      <c r="N36" s="236">
        <v>0</v>
      </c>
      <c r="O36" s="233">
        <v>0</v>
      </c>
      <c r="P36" s="234">
        <v>0</v>
      </c>
      <c r="Q36" s="235">
        <v>2</v>
      </c>
      <c r="R36" s="236">
        <v>100</v>
      </c>
      <c r="S36" s="233">
        <v>3</v>
      </c>
      <c r="T36" s="234">
        <v>60</v>
      </c>
    </row>
    <row r="37" spans="3:20" ht="15.75" customHeight="1" x14ac:dyDescent="0.2">
      <c r="C37" s="195" t="s">
        <v>339</v>
      </c>
      <c r="D37" s="224" t="s">
        <v>340</v>
      </c>
      <c r="E37" s="228"/>
      <c r="F37" s="228"/>
      <c r="G37" s="233"/>
      <c r="H37" s="234"/>
      <c r="I37" s="235"/>
      <c r="J37" s="236">
        <v>0</v>
      </c>
      <c r="K37" s="233"/>
      <c r="L37" s="234">
        <v>0</v>
      </c>
      <c r="M37" s="235"/>
      <c r="N37" s="236">
        <v>0</v>
      </c>
      <c r="O37" s="233">
        <v>0</v>
      </c>
      <c r="P37" s="234">
        <v>0</v>
      </c>
      <c r="Q37" s="235"/>
      <c r="R37" s="236">
        <v>0</v>
      </c>
      <c r="S37" s="233">
        <v>0</v>
      </c>
      <c r="T37" s="234">
        <v>0</v>
      </c>
    </row>
    <row r="38" spans="3:20" ht="15.75" customHeight="1" x14ac:dyDescent="0.2">
      <c r="C38" s="195" t="s">
        <v>341</v>
      </c>
      <c r="D38" s="224" t="s">
        <v>342</v>
      </c>
      <c r="E38" s="228"/>
      <c r="F38" s="228"/>
      <c r="G38" s="233">
        <v>1</v>
      </c>
      <c r="H38" s="234"/>
      <c r="I38" s="235"/>
      <c r="J38" s="236">
        <v>0</v>
      </c>
      <c r="K38" s="233"/>
      <c r="L38" s="234">
        <v>0</v>
      </c>
      <c r="M38" s="235"/>
      <c r="N38" s="236">
        <v>0</v>
      </c>
      <c r="O38" s="233">
        <v>3</v>
      </c>
      <c r="P38" s="234">
        <v>100</v>
      </c>
      <c r="Q38" s="235"/>
      <c r="R38" s="236">
        <v>0</v>
      </c>
      <c r="S38" s="233">
        <v>2</v>
      </c>
      <c r="T38" s="234">
        <v>40</v>
      </c>
    </row>
    <row r="39" spans="3:20" ht="15.75" customHeight="1" x14ac:dyDescent="0.2">
      <c r="C39" s="195" t="s">
        <v>343</v>
      </c>
      <c r="D39" s="224" t="s">
        <v>344</v>
      </c>
      <c r="E39" s="228"/>
      <c r="F39" s="228"/>
      <c r="G39" s="233"/>
      <c r="H39" s="234"/>
      <c r="I39" s="235"/>
      <c r="J39" s="236">
        <v>0</v>
      </c>
      <c r="K39" s="233"/>
      <c r="L39" s="234">
        <v>0</v>
      </c>
      <c r="M39" s="235"/>
      <c r="N39" s="236">
        <v>0</v>
      </c>
      <c r="O39" s="233">
        <v>0</v>
      </c>
      <c r="P39" s="234">
        <v>0</v>
      </c>
      <c r="Q39" s="235"/>
      <c r="R39" s="236">
        <v>0</v>
      </c>
      <c r="S39" s="233">
        <v>0</v>
      </c>
      <c r="T39" s="234">
        <v>0</v>
      </c>
    </row>
    <row r="40" spans="3:20" ht="15.75" customHeight="1" x14ac:dyDescent="0.2">
      <c r="D40" s="237" t="s">
        <v>345</v>
      </c>
      <c r="G40" s="238">
        <v>1</v>
      </c>
      <c r="H40" s="239"/>
      <c r="I40" s="240"/>
      <c r="J40" s="241"/>
      <c r="K40" s="238"/>
      <c r="L40" s="239"/>
      <c r="M40" s="240"/>
      <c r="N40" s="241"/>
      <c r="O40" s="238">
        <v>3</v>
      </c>
      <c r="P40" s="239"/>
      <c r="Q40" s="240">
        <v>2</v>
      </c>
      <c r="R40" s="241"/>
      <c r="S40" s="238">
        <v>5</v>
      </c>
      <c r="T40" s="239"/>
    </row>
    <row r="41" spans="3:20" ht="49.5" customHeight="1" x14ac:dyDescent="0.2">
      <c r="M41" s="778" t="s">
        <v>346</v>
      </c>
      <c r="N41" s="778"/>
      <c r="Q41" s="778"/>
      <c r="R41" s="778"/>
    </row>
    <row r="42" spans="3:20" ht="15.75" customHeight="1" x14ac:dyDescent="0.2">
      <c r="C42" s="242" t="s">
        <v>347</v>
      </c>
    </row>
    <row r="43" spans="3:20" ht="15.75" customHeight="1" x14ac:dyDescent="0.2"/>
    <row r="44" spans="3:20" ht="15.75" customHeight="1" x14ac:dyDescent="0.2"/>
    <row r="45" spans="3:20" ht="15.75" customHeight="1" x14ac:dyDescent="0.2"/>
    <row r="46" spans="3:20" ht="15.75" customHeight="1" x14ac:dyDescent="0.2"/>
    <row r="47" spans="3:20" ht="15.75" customHeight="1" x14ac:dyDescent="0.2"/>
    <row r="48" spans="3:20"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password="D4A9" sheet="1" objects="1" scenarios="1"/>
  <mergeCells count="9">
    <mergeCell ref="Q22:R22"/>
    <mergeCell ref="S22:T22"/>
    <mergeCell ref="M41:N41"/>
    <mergeCell ref="Q41:R41"/>
    <mergeCell ref="G22:H22"/>
    <mergeCell ref="I22:J22"/>
    <mergeCell ref="K22:L22"/>
    <mergeCell ref="M22:N22"/>
    <mergeCell ref="O22:P22"/>
  </mergeCells>
  <hyperlinks>
    <hyperlink ref="A1" location="INICIO!A1" display="Volver al indice"/>
  </hyperlinks>
  <pageMargins left="0.75" right="0.75" top="1" bottom="1"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zoomScale="131" zoomScaleNormal="131" workbookViewId="0"/>
  </sheetViews>
  <sheetFormatPr baseColWidth="10" defaultColWidth="8.7109375" defaultRowHeight="16" x14ac:dyDescent="0.2"/>
  <cols>
    <col min="1" max="1" width="10.5703125" customWidth="1"/>
    <col min="2" max="2" width="12" customWidth="1"/>
    <col min="3" max="3" width="14.28515625" customWidth="1"/>
    <col min="4" max="4" width="14.5703125" customWidth="1"/>
    <col min="5" max="5" width="14.85546875" customWidth="1"/>
    <col min="6" max="6" width="14.42578125" customWidth="1"/>
    <col min="7" max="7" width="14.28515625" customWidth="1"/>
    <col min="8" max="8" width="14.7109375" customWidth="1"/>
  </cols>
  <sheetData>
    <row r="1" spans="1:8" ht="15.75" customHeight="1" x14ac:dyDescent="0.2">
      <c r="A1" s="194" t="s">
        <v>54</v>
      </c>
      <c r="C1" s="195" t="s">
        <v>348</v>
      </c>
      <c r="G1" s="196" t="s">
        <v>349</v>
      </c>
    </row>
    <row r="5" spans="1:8" ht="15.75" customHeight="1" x14ac:dyDescent="0.2">
      <c r="A5" s="195" t="s">
        <v>350</v>
      </c>
    </row>
    <row r="6" spans="1:8" ht="15.75" customHeight="1" x14ac:dyDescent="0.2">
      <c r="A6" s="195" t="s">
        <v>351</v>
      </c>
    </row>
    <row r="7" spans="1:8" ht="15.75" customHeight="1" x14ac:dyDescent="0.2">
      <c r="A7" s="195" t="s">
        <v>352</v>
      </c>
    </row>
    <row r="8" spans="1:8" ht="15.75" customHeight="1" x14ac:dyDescent="0.2">
      <c r="A8" s="195" t="s">
        <v>353</v>
      </c>
    </row>
    <row r="13" spans="1:8" ht="15.75" customHeight="1" x14ac:dyDescent="0.2">
      <c r="C13" s="243" t="s">
        <v>65</v>
      </c>
      <c r="D13" s="244" t="s">
        <v>66</v>
      </c>
      <c r="E13" s="243" t="s">
        <v>67</v>
      </c>
      <c r="F13" s="244" t="s">
        <v>68</v>
      </c>
      <c r="G13" s="243" t="s">
        <v>69</v>
      </c>
      <c r="H13" s="244" t="s">
        <v>70</v>
      </c>
    </row>
    <row r="14" spans="1:8" ht="15.75" customHeight="1" x14ac:dyDescent="0.2">
      <c r="B14" s="245" t="s">
        <v>354</v>
      </c>
      <c r="C14" s="246" t="s">
        <v>355</v>
      </c>
      <c r="D14" s="246" t="s">
        <v>355</v>
      </c>
      <c r="E14" s="246" t="s">
        <v>355</v>
      </c>
      <c r="F14" s="246" t="s">
        <v>355</v>
      </c>
      <c r="G14" s="246" t="s">
        <v>355</v>
      </c>
      <c r="H14" s="246" t="s">
        <v>355</v>
      </c>
    </row>
    <row r="15" spans="1:8" ht="15.75" customHeight="1" x14ac:dyDescent="0.2">
      <c r="B15" s="245" t="s">
        <v>356</v>
      </c>
      <c r="C15" s="246" t="s">
        <v>355</v>
      </c>
      <c r="D15" s="246" t="s">
        <v>355</v>
      </c>
      <c r="E15" s="246" t="s">
        <v>355</v>
      </c>
      <c r="F15" s="246" t="s">
        <v>355</v>
      </c>
      <c r="G15" s="246" t="s">
        <v>355</v>
      </c>
      <c r="H15" s="246" t="s">
        <v>355</v>
      </c>
    </row>
    <row r="16" spans="1:8" ht="15.75" customHeight="1" x14ac:dyDescent="0.2">
      <c r="B16" s="245" t="s">
        <v>357</v>
      </c>
      <c r="C16" s="246" t="s">
        <v>355</v>
      </c>
      <c r="D16" s="246" t="s">
        <v>355</v>
      </c>
      <c r="E16" s="246" t="s">
        <v>355</v>
      </c>
      <c r="F16" s="246" t="s">
        <v>355</v>
      </c>
      <c r="G16" s="246" t="s">
        <v>355</v>
      </c>
      <c r="H16" s="246" t="s">
        <v>355</v>
      </c>
    </row>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password="D4A9" sheet="1" objects="1" scenarios="1"/>
  <hyperlinks>
    <hyperlink ref="A1" location="INICIO!A1" display="Volver al indice"/>
  </hyperlinks>
  <pageMargins left="0.75" right="0.75" top="1" bottom="1"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003"/>
  <sheetViews>
    <sheetView zoomScale="131" zoomScaleNormal="131" workbookViewId="0">
      <pane xSplit="1" topLeftCell="B1" activePane="topRight" state="frozen"/>
      <selection activeCell="A7" sqref="A7"/>
      <selection pane="topRight"/>
    </sheetView>
  </sheetViews>
  <sheetFormatPr baseColWidth="10" defaultColWidth="8.7109375" defaultRowHeight="16" x14ac:dyDescent="0.2"/>
  <cols>
    <col min="1" max="1" width="27.7109375" customWidth="1"/>
    <col min="2" max="2" width="11" customWidth="1"/>
    <col min="3" max="5" width="12.140625" customWidth="1"/>
    <col min="6" max="7" width="12.85546875" customWidth="1"/>
    <col min="8" max="8" width="11.140625" customWidth="1"/>
    <col min="9" max="9" width="10.85546875" customWidth="1"/>
    <col min="10" max="10" width="11" customWidth="1"/>
    <col min="11" max="14" width="10.85546875" customWidth="1"/>
    <col min="15" max="36" width="10.5703125" customWidth="1"/>
    <col min="37" max="37" width="9.42578125" customWidth="1"/>
    <col min="38" max="49" width="10.5703125" customWidth="1"/>
  </cols>
  <sheetData>
    <row r="1" spans="1:49" ht="15.75" customHeight="1" x14ac:dyDescent="0.2">
      <c r="A1" s="194" t="s">
        <v>54</v>
      </c>
      <c r="C1" s="195" t="s">
        <v>358</v>
      </c>
      <c r="G1" s="196" t="s">
        <v>359</v>
      </c>
    </row>
    <row r="3" spans="1:49" ht="15.75" customHeight="1" x14ac:dyDescent="0.2">
      <c r="A3" s="195" t="s">
        <v>360</v>
      </c>
      <c r="C3" s="195" t="s">
        <v>35</v>
      </c>
    </row>
    <row r="4" spans="1:49" ht="15.75" customHeight="1" x14ac:dyDescent="0.2">
      <c r="A4" s="195" t="s">
        <v>361</v>
      </c>
    </row>
    <row r="5" spans="1:49" ht="15.75" customHeight="1" x14ac:dyDescent="0.2">
      <c r="A5" s="195" t="s">
        <v>362</v>
      </c>
    </row>
    <row r="6" spans="1:49" ht="15.75" customHeight="1" x14ac:dyDescent="0.2">
      <c r="A6" s="247" t="s">
        <v>363</v>
      </c>
    </row>
    <row r="7" spans="1:49" ht="15.75" customHeight="1" x14ac:dyDescent="0.2">
      <c r="A7" s="195" t="s">
        <v>364</v>
      </c>
    </row>
    <row r="12" spans="1:49" ht="15.75" customHeight="1" x14ac:dyDescent="0.2">
      <c r="B12" s="243" t="s">
        <v>365</v>
      </c>
      <c r="C12" s="792" t="s">
        <v>366</v>
      </c>
      <c r="D12" s="792"/>
      <c r="E12" s="792"/>
      <c r="F12" s="789" t="s">
        <v>367</v>
      </c>
      <c r="G12" s="789"/>
      <c r="H12" s="789"/>
      <c r="I12" s="790" t="s">
        <v>64</v>
      </c>
      <c r="J12" s="790"/>
      <c r="K12" s="790"/>
      <c r="L12" s="789" t="s">
        <v>65</v>
      </c>
      <c r="M12" s="789"/>
      <c r="N12" s="789"/>
      <c r="O12" s="790" t="s">
        <v>66</v>
      </c>
      <c r="P12" s="790"/>
      <c r="Q12" s="790"/>
      <c r="R12" s="790"/>
      <c r="S12" s="790"/>
      <c r="T12" s="790"/>
      <c r="U12" s="790"/>
      <c r="V12" s="789" t="s">
        <v>67</v>
      </c>
      <c r="W12" s="789"/>
      <c r="X12" s="789"/>
      <c r="Y12" s="789"/>
      <c r="Z12" s="789"/>
      <c r="AA12" s="789"/>
      <c r="AB12" s="789"/>
      <c r="AC12" s="790" t="s">
        <v>68</v>
      </c>
      <c r="AD12" s="790"/>
      <c r="AE12" s="790"/>
      <c r="AF12" s="790"/>
      <c r="AG12" s="790"/>
      <c r="AH12" s="790"/>
      <c r="AI12" s="790"/>
      <c r="AJ12" s="791" t="s">
        <v>69</v>
      </c>
      <c r="AK12" s="791"/>
      <c r="AL12" s="791"/>
      <c r="AM12" s="791"/>
      <c r="AN12" s="791"/>
      <c r="AO12" s="791"/>
      <c r="AP12" s="791"/>
      <c r="AQ12" s="790" t="s">
        <v>70</v>
      </c>
      <c r="AR12" s="790"/>
      <c r="AS12" s="790"/>
      <c r="AT12" s="790"/>
      <c r="AU12" s="790"/>
      <c r="AV12" s="790"/>
      <c r="AW12" s="790"/>
    </row>
    <row r="13" spans="1:49" ht="15.75" customHeight="1" x14ac:dyDescent="0.2">
      <c r="A13" s="245" t="s">
        <v>368</v>
      </c>
      <c r="B13" s="248" t="s">
        <v>355</v>
      </c>
      <c r="C13" s="786" t="s">
        <v>355</v>
      </c>
      <c r="D13" s="786"/>
      <c r="E13" s="786"/>
      <c r="F13" s="785" t="s">
        <v>355</v>
      </c>
      <c r="G13" s="785"/>
      <c r="H13" s="785"/>
      <c r="I13" s="786" t="s">
        <v>355</v>
      </c>
      <c r="J13" s="786"/>
      <c r="K13" s="786"/>
      <c r="L13" s="785" t="s">
        <v>355</v>
      </c>
      <c r="M13" s="785"/>
      <c r="N13" s="785"/>
      <c r="O13" s="786" t="s">
        <v>355</v>
      </c>
      <c r="P13" s="786"/>
      <c r="Q13" s="786"/>
      <c r="R13" s="786"/>
      <c r="S13" s="786"/>
      <c r="T13" s="786"/>
      <c r="U13" s="786"/>
      <c r="V13" s="785" t="s">
        <v>355</v>
      </c>
      <c r="W13" s="785"/>
      <c r="X13" s="785"/>
      <c r="Y13" s="785"/>
      <c r="Z13" s="785"/>
      <c r="AA13" s="785"/>
      <c r="AB13" s="785"/>
      <c r="AC13" s="786" t="s">
        <v>355</v>
      </c>
      <c r="AD13" s="786"/>
      <c r="AE13" s="786"/>
      <c r="AF13" s="786"/>
      <c r="AG13" s="786"/>
      <c r="AH13" s="786"/>
      <c r="AI13" s="786"/>
      <c r="AJ13" s="787" t="s">
        <v>355</v>
      </c>
      <c r="AK13" s="787"/>
      <c r="AL13" s="787"/>
      <c r="AM13" s="787"/>
      <c r="AN13" s="787"/>
      <c r="AO13" s="787"/>
      <c r="AP13" s="787"/>
      <c r="AQ13" s="786" t="s">
        <v>355</v>
      </c>
      <c r="AR13" s="786"/>
      <c r="AS13" s="786"/>
      <c r="AT13" s="786"/>
      <c r="AU13" s="786"/>
      <c r="AV13" s="786"/>
      <c r="AW13" s="786"/>
    </row>
    <row r="14" spans="1:49" ht="15.75" customHeight="1" x14ac:dyDescent="0.2">
      <c r="A14" s="245" t="s">
        <v>369</v>
      </c>
      <c r="B14" s="250">
        <f>SUM(10*100/11)</f>
        <v>90.909090909090907</v>
      </c>
      <c r="C14" s="788">
        <f>SUM(10*100/11)</f>
        <v>90.909090909090907</v>
      </c>
      <c r="D14" s="788"/>
      <c r="E14" s="788"/>
      <c r="F14" s="785">
        <v>100</v>
      </c>
      <c r="G14" s="785"/>
      <c r="H14" s="785"/>
      <c r="I14" s="788">
        <v>100</v>
      </c>
      <c r="J14" s="788"/>
      <c r="K14" s="788"/>
      <c r="L14" s="785">
        <v>100</v>
      </c>
      <c r="M14" s="785"/>
      <c r="N14" s="785"/>
      <c r="O14" s="786" t="s">
        <v>370</v>
      </c>
      <c r="P14" s="786"/>
      <c r="Q14" s="786"/>
      <c r="R14" s="786"/>
      <c r="S14" s="786"/>
      <c r="T14" s="786"/>
      <c r="U14" s="786"/>
      <c r="V14" s="785" t="s">
        <v>370</v>
      </c>
      <c r="W14" s="785"/>
      <c r="X14" s="785"/>
      <c r="Y14" s="785"/>
      <c r="Z14" s="785"/>
      <c r="AA14" s="785"/>
      <c r="AB14" s="785"/>
      <c r="AC14" s="786" t="s">
        <v>370</v>
      </c>
      <c r="AD14" s="786"/>
      <c r="AE14" s="786"/>
      <c r="AF14" s="786"/>
      <c r="AG14" s="786"/>
      <c r="AH14" s="786"/>
      <c r="AI14" s="786"/>
      <c r="AJ14" s="787" t="s">
        <v>370</v>
      </c>
      <c r="AK14" s="787"/>
      <c r="AL14" s="787"/>
      <c r="AM14" s="787"/>
      <c r="AN14" s="787"/>
      <c r="AO14" s="787"/>
      <c r="AP14" s="787"/>
      <c r="AQ14" s="786" t="s">
        <v>371</v>
      </c>
      <c r="AR14" s="786"/>
      <c r="AS14" s="786"/>
      <c r="AT14" s="786"/>
      <c r="AU14" s="786"/>
      <c r="AV14" s="786"/>
      <c r="AW14" s="786"/>
    </row>
    <row r="15" spans="1:49" ht="15.75" customHeight="1" x14ac:dyDescent="0.2">
      <c r="A15" s="245"/>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row>
    <row r="16" spans="1:49" ht="15.75" customHeight="1" x14ac:dyDescent="0.2">
      <c r="A16" s="245"/>
      <c r="B16" s="245"/>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c r="AW16" s="245"/>
    </row>
    <row r="17" spans="1:49" ht="15" customHeight="1" x14ac:dyDescent="0.2">
      <c r="A17" s="245"/>
      <c r="B17" s="203"/>
      <c r="C17" s="780" t="s">
        <v>372</v>
      </c>
      <c r="D17" s="780"/>
      <c r="E17" s="780"/>
      <c r="F17" s="784" t="s">
        <v>372</v>
      </c>
      <c r="G17" s="784"/>
      <c r="H17" s="784"/>
      <c r="I17" s="780" t="s">
        <v>372</v>
      </c>
      <c r="J17" s="780"/>
      <c r="K17" s="780"/>
      <c r="L17" s="784" t="s">
        <v>372</v>
      </c>
      <c r="M17" s="784"/>
      <c r="N17" s="784"/>
      <c r="O17" s="780" t="s">
        <v>372</v>
      </c>
      <c r="P17" s="780"/>
      <c r="Q17" s="780"/>
      <c r="R17" s="780"/>
      <c r="S17" s="780"/>
      <c r="T17" s="780"/>
      <c r="U17" s="780"/>
      <c r="V17" s="784" t="s">
        <v>372</v>
      </c>
      <c r="W17" s="784"/>
      <c r="X17" s="784"/>
      <c r="Y17" s="784"/>
      <c r="Z17" s="784"/>
      <c r="AA17" s="784"/>
      <c r="AB17" s="784"/>
      <c r="AC17" s="780" t="s">
        <v>372</v>
      </c>
      <c r="AD17" s="780"/>
      <c r="AE17" s="780"/>
      <c r="AF17" s="780"/>
      <c r="AG17" s="780"/>
      <c r="AH17" s="780"/>
      <c r="AI17" s="780"/>
      <c r="AJ17" s="779" t="s">
        <v>372</v>
      </c>
      <c r="AK17" s="779"/>
      <c r="AL17" s="779"/>
      <c r="AM17" s="779"/>
      <c r="AN17" s="779"/>
      <c r="AO17" s="779"/>
      <c r="AP17" s="779"/>
      <c r="AQ17" s="780" t="s">
        <v>372</v>
      </c>
      <c r="AR17" s="780"/>
      <c r="AS17" s="780"/>
      <c r="AT17" s="780"/>
      <c r="AU17" s="780"/>
      <c r="AV17" s="780"/>
      <c r="AW17" s="780"/>
    </row>
    <row r="18" spans="1:49" ht="25.5" customHeight="1" x14ac:dyDescent="0.2">
      <c r="A18" s="245"/>
      <c r="B18" s="253"/>
      <c r="C18" s="251" t="s">
        <v>97</v>
      </c>
      <c r="D18" s="780" t="s">
        <v>373</v>
      </c>
      <c r="E18" s="780"/>
      <c r="F18" s="252" t="s">
        <v>97</v>
      </c>
      <c r="G18" s="784" t="s">
        <v>373</v>
      </c>
      <c r="H18" s="784"/>
      <c r="I18" s="251" t="s">
        <v>97</v>
      </c>
      <c r="J18" s="780" t="s">
        <v>373</v>
      </c>
      <c r="K18" s="780"/>
      <c r="L18" s="252" t="s">
        <v>97</v>
      </c>
      <c r="M18" s="784" t="s">
        <v>373</v>
      </c>
      <c r="N18" s="784"/>
      <c r="O18" s="780"/>
      <c r="P18" s="780"/>
      <c r="Q18" s="780"/>
      <c r="R18" s="780" t="s">
        <v>373</v>
      </c>
      <c r="S18" s="780"/>
      <c r="T18" s="780"/>
      <c r="U18" s="780"/>
      <c r="V18" s="784"/>
      <c r="W18" s="784"/>
      <c r="X18" s="784"/>
      <c r="Y18" s="784" t="s">
        <v>373</v>
      </c>
      <c r="Z18" s="784"/>
      <c r="AA18" s="784"/>
      <c r="AB18" s="784"/>
      <c r="AC18" s="780"/>
      <c r="AD18" s="780"/>
      <c r="AE18" s="780"/>
      <c r="AF18" s="780" t="s">
        <v>373</v>
      </c>
      <c r="AG18" s="780"/>
      <c r="AH18" s="780"/>
      <c r="AI18" s="780"/>
      <c r="AJ18" s="779"/>
      <c r="AK18" s="779"/>
      <c r="AL18" s="779"/>
      <c r="AM18" s="779" t="s">
        <v>373</v>
      </c>
      <c r="AN18" s="779"/>
      <c r="AO18" s="779"/>
      <c r="AP18" s="779"/>
      <c r="AQ18" s="780"/>
      <c r="AR18" s="780"/>
      <c r="AS18" s="780"/>
      <c r="AT18" s="780" t="s">
        <v>373</v>
      </c>
      <c r="AU18" s="780"/>
      <c r="AV18" s="780"/>
      <c r="AW18" s="780"/>
    </row>
    <row r="19" spans="1:49" ht="15.75" customHeight="1" x14ac:dyDescent="0.2">
      <c r="A19" s="245"/>
      <c r="B19" s="253"/>
      <c r="C19" s="254"/>
      <c r="D19" s="254"/>
      <c r="E19" s="255" t="s">
        <v>374</v>
      </c>
      <c r="F19" s="256"/>
      <c r="G19" s="256"/>
      <c r="H19" s="257" t="s">
        <v>374</v>
      </c>
      <c r="I19" s="254"/>
      <c r="J19" s="254"/>
      <c r="K19" s="255" t="s">
        <v>374</v>
      </c>
      <c r="L19" s="256"/>
      <c r="M19" s="256"/>
      <c r="N19" s="257" t="s">
        <v>374</v>
      </c>
      <c r="O19" s="258" t="s">
        <v>375</v>
      </c>
      <c r="P19" s="258" t="s">
        <v>376</v>
      </c>
      <c r="Q19" s="258" t="s">
        <v>97</v>
      </c>
      <c r="R19" s="258" t="s">
        <v>375</v>
      </c>
      <c r="S19" s="258" t="s">
        <v>376</v>
      </c>
      <c r="T19" s="258" t="s">
        <v>97</v>
      </c>
      <c r="U19" s="255" t="s">
        <v>374</v>
      </c>
      <c r="V19" s="259" t="s">
        <v>375</v>
      </c>
      <c r="W19" s="259" t="s">
        <v>376</v>
      </c>
      <c r="X19" s="259" t="s">
        <v>97</v>
      </c>
      <c r="Y19" s="259" t="s">
        <v>375</v>
      </c>
      <c r="Z19" s="259" t="s">
        <v>376</v>
      </c>
      <c r="AA19" s="259" t="s">
        <v>97</v>
      </c>
      <c r="AB19" s="257" t="s">
        <v>374</v>
      </c>
      <c r="AC19" s="258" t="s">
        <v>375</v>
      </c>
      <c r="AD19" s="258" t="s">
        <v>376</v>
      </c>
      <c r="AE19" s="258" t="s">
        <v>97</v>
      </c>
      <c r="AF19" s="258" t="s">
        <v>375</v>
      </c>
      <c r="AG19" s="258" t="s">
        <v>376</v>
      </c>
      <c r="AH19" s="258" t="s">
        <v>97</v>
      </c>
      <c r="AI19" s="255" t="s">
        <v>374</v>
      </c>
      <c r="AJ19" s="260" t="s">
        <v>375</v>
      </c>
      <c r="AK19" s="260" t="s">
        <v>376</v>
      </c>
      <c r="AL19" s="260" t="s">
        <v>97</v>
      </c>
      <c r="AM19" s="260" t="s">
        <v>375</v>
      </c>
      <c r="AN19" s="260" t="s">
        <v>376</v>
      </c>
      <c r="AO19" s="260" t="s">
        <v>97</v>
      </c>
      <c r="AP19" s="261" t="s">
        <v>374</v>
      </c>
      <c r="AQ19" s="258" t="s">
        <v>375</v>
      </c>
      <c r="AR19" s="258" t="s">
        <v>376</v>
      </c>
      <c r="AS19" s="258" t="s">
        <v>97</v>
      </c>
      <c r="AT19" s="258" t="s">
        <v>375</v>
      </c>
      <c r="AU19" s="258" t="s">
        <v>376</v>
      </c>
      <c r="AV19" s="258" t="s">
        <v>97</v>
      </c>
      <c r="AW19" s="255" t="s">
        <v>374</v>
      </c>
    </row>
    <row r="20" spans="1:49" ht="15.75" customHeight="1" x14ac:dyDescent="0.2">
      <c r="A20" s="245" t="s">
        <v>377</v>
      </c>
      <c r="B20" s="262" t="s">
        <v>75</v>
      </c>
      <c r="C20" s="204">
        <v>15</v>
      </c>
      <c r="D20" s="204">
        <v>15</v>
      </c>
      <c r="E20" s="263">
        <f>SUM(D20/C20)</f>
        <v>1</v>
      </c>
      <c r="F20" s="248">
        <v>14</v>
      </c>
      <c r="G20" s="248">
        <v>13</v>
      </c>
      <c r="H20" s="264">
        <f>SUM(G20/F20)</f>
        <v>0.9285714285714286</v>
      </c>
      <c r="I20" s="204">
        <v>30</v>
      </c>
      <c r="J20" s="204">
        <v>22</v>
      </c>
      <c r="K20" s="263">
        <f>SUM(J20/I20)</f>
        <v>0.73333333333333328</v>
      </c>
      <c r="L20" s="248">
        <v>34</v>
      </c>
      <c r="M20" s="248">
        <v>25</v>
      </c>
      <c r="N20" s="264">
        <f>SUM(M20/L20)</f>
        <v>0.73529411764705888</v>
      </c>
      <c r="O20" s="204">
        <v>23</v>
      </c>
      <c r="P20" s="204">
        <v>0</v>
      </c>
      <c r="Q20" s="204">
        <f>SUM(O20:P20)</f>
        <v>23</v>
      </c>
      <c r="R20" s="204">
        <v>17</v>
      </c>
      <c r="S20" s="204">
        <v>0</v>
      </c>
      <c r="T20" s="204">
        <f>SUM(R20:S20)</f>
        <v>17</v>
      </c>
      <c r="U20" s="263">
        <f>SUM(T20/Q20)</f>
        <v>0.73913043478260865</v>
      </c>
      <c r="V20" s="265">
        <f t="shared" ref="V20:AA20" si="0">SUM(V21:V35)</f>
        <v>42</v>
      </c>
      <c r="W20" s="265">
        <f t="shared" si="0"/>
        <v>5</v>
      </c>
      <c r="X20" s="265">
        <f t="shared" si="0"/>
        <v>47</v>
      </c>
      <c r="Y20" s="265">
        <f t="shared" si="0"/>
        <v>26</v>
      </c>
      <c r="Z20" s="265">
        <f t="shared" si="0"/>
        <v>6</v>
      </c>
      <c r="AA20" s="265">
        <f t="shared" si="0"/>
        <v>32</v>
      </c>
      <c r="AB20" s="266">
        <f>SUM(AA20/X20)</f>
        <v>0.68085106382978722</v>
      </c>
      <c r="AC20" s="204">
        <f t="shared" ref="AC20:AH20" si="1">SUM(AC21:AC35)</f>
        <v>38</v>
      </c>
      <c r="AD20" s="204">
        <f t="shared" si="1"/>
        <v>3</v>
      </c>
      <c r="AE20" s="204">
        <f t="shared" si="1"/>
        <v>41</v>
      </c>
      <c r="AF20" s="204">
        <f t="shared" si="1"/>
        <v>8</v>
      </c>
      <c r="AG20" s="204">
        <f t="shared" si="1"/>
        <v>2</v>
      </c>
      <c r="AH20" s="204">
        <f t="shared" si="1"/>
        <v>10</v>
      </c>
      <c r="AI20" s="263">
        <f t="shared" ref="AI20:AI30" si="2">SUM(AH20/AE20)</f>
        <v>0.24390243902439024</v>
      </c>
      <c r="AJ20" s="267">
        <f t="shared" ref="AJ20:AO20" si="3">SUM(AJ21:AJ35)</f>
        <v>24</v>
      </c>
      <c r="AK20" s="267">
        <f t="shared" si="3"/>
        <v>0</v>
      </c>
      <c r="AL20" s="267">
        <f t="shared" si="3"/>
        <v>24</v>
      </c>
      <c r="AM20" s="267">
        <f t="shared" si="3"/>
        <v>13</v>
      </c>
      <c r="AN20" s="267">
        <f t="shared" si="3"/>
        <v>0</v>
      </c>
      <c r="AO20" s="267">
        <f t="shared" si="3"/>
        <v>13</v>
      </c>
      <c r="AP20" s="268">
        <f t="shared" ref="AP20:AP27" si="4">SUM(AO20/AL20)</f>
        <v>0.54166666666666663</v>
      </c>
      <c r="AQ20" s="269">
        <v>0</v>
      </c>
      <c r="AR20" s="269">
        <f>SUM(AR21:AR35)</f>
        <v>0</v>
      </c>
      <c r="AS20" s="269">
        <f>SUM(AS21:AS35)</f>
        <v>52</v>
      </c>
      <c r="AT20" s="269">
        <v>0</v>
      </c>
      <c r="AU20" s="269">
        <f>SUM(AU21:AU35)</f>
        <v>0</v>
      </c>
      <c r="AV20" s="269">
        <f>SUM(AV21:AV35)</f>
        <v>50</v>
      </c>
      <c r="AW20" s="270">
        <f>SUM(AV20/AS20)</f>
        <v>0.96153846153846156</v>
      </c>
    </row>
    <row r="21" spans="1:49" ht="15.75" customHeight="1" x14ac:dyDescent="0.2">
      <c r="A21" s="271" t="s">
        <v>378</v>
      </c>
      <c r="B21" s="262"/>
      <c r="C21" s="204"/>
      <c r="D21" s="204"/>
      <c r="E21" s="263"/>
      <c r="F21" s="248"/>
      <c r="G21" s="248"/>
      <c r="H21" s="264"/>
      <c r="I21" s="204"/>
      <c r="J21" s="204"/>
      <c r="K21" s="263"/>
      <c r="L21" s="248"/>
      <c r="M21" s="248"/>
      <c r="N21" s="264"/>
      <c r="O21" s="204"/>
      <c r="P21" s="204"/>
      <c r="Q21" s="204"/>
      <c r="R21" s="204"/>
      <c r="S21" s="204"/>
      <c r="T21" s="204"/>
      <c r="U21" s="263"/>
      <c r="V21" s="248">
        <v>7</v>
      </c>
      <c r="W21" s="248">
        <v>5</v>
      </c>
      <c r="X21" s="248">
        <f>SUM(V21:W21)</f>
        <v>12</v>
      </c>
      <c r="Y21" s="248">
        <v>4</v>
      </c>
      <c r="Z21" s="248">
        <v>5</v>
      </c>
      <c r="AA21" s="248">
        <f>SUM(Y21:Z21)</f>
        <v>9</v>
      </c>
      <c r="AB21" s="264">
        <f>SUM(AA21/X21)</f>
        <v>0.75</v>
      </c>
      <c r="AC21" s="204">
        <v>12</v>
      </c>
      <c r="AD21" s="204">
        <v>3</v>
      </c>
      <c r="AE21" s="204">
        <f t="shared" ref="AE21:AE31" si="5">SUM(AC21:AD21)</f>
        <v>15</v>
      </c>
      <c r="AF21" s="204">
        <v>3</v>
      </c>
      <c r="AG21" s="204">
        <v>2</v>
      </c>
      <c r="AH21" s="204">
        <f t="shared" ref="AH21:AH31" si="6">SUM(AF21:AG21)</f>
        <v>5</v>
      </c>
      <c r="AI21" s="263">
        <f t="shared" si="2"/>
        <v>0.33333333333333331</v>
      </c>
      <c r="AJ21" s="249">
        <v>7</v>
      </c>
      <c r="AK21" s="249">
        <v>0</v>
      </c>
      <c r="AL21" s="267">
        <f t="shared" ref="AL21:AL31" si="7">SUM(AJ21:AK21)</f>
        <v>7</v>
      </c>
      <c r="AM21" s="249">
        <v>5</v>
      </c>
      <c r="AN21" s="249">
        <v>0</v>
      </c>
      <c r="AO21" s="267">
        <f t="shared" ref="AO21:AO31" si="8">SUM(AM21:AN21)</f>
        <v>5</v>
      </c>
      <c r="AP21" s="268">
        <f t="shared" si="4"/>
        <v>0.7142857142857143</v>
      </c>
      <c r="AQ21" s="204">
        <v>0</v>
      </c>
      <c r="AR21" s="204">
        <v>0</v>
      </c>
      <c r="AS21" s="269">
        <f t="shared" ref="AS21:AS31" si="9">SUM(AQ21:AR21)</f>
        <v>0</v>
      </c>
      <c r="AT21" s="204">
        <v>0</v>
      </c>
      <c r="AU21" s="204">
        <v>0</v>
      </c>
      <c r="AV21" s="269">
        <f t="shared" ref="AV21:AV31" si="10">SUM(AT21:AU21)</f>
        <v>0</v>
      </c>
      <c r="AW21" s="270" t="s">
        <v>75</v>
      </c>
    </row>
    <row r="22" spans="1:49" ht="15.75" customHeight="1" x14ac:dyDescent="0.2">
      <c r="A22" s="271" t="s">
        <v>379</v>
      </c>
      <c r="B22" s="262"/>
      <c r="C22" s="204"/>
      <c r="D22" s="204"/>
      <c r="E22" s="263"/>
      <c r="F22" s="248"/>
      <c r="G22" s="248"/>
      <c r="H22" s="264"/>
      <c r="I22" s="204"/>
      <c r="J22" s="204"/>
      <c r="K22" s="263"/>
      <c r="L22" s="248"/>
      <c r="M22" s="248"/>
      <c r="N22" s="264"/>
      <c r="O22" s="204"/>
      <c r="P22" s="204"/>
      <c r="Q22" s="204"/>
      <c r="R22" s="204"/>
      <c r="S22" s="204"/>
      <c r="T22" s="204"/>
      <c r="U22" s="263"/>
      <c r="V22" s="248">
        <v>2</v>
      </c>
      <c r="W22" s="248">
        <v>0</v>
      </c>
      <c r="X22" s="248">
        <f>SUM(V22:W22)</f>
        <v>2</v>
      </c>
      <c r="Y22" s="248">
        <v>2</v>
      </c>
      <c r="Z22" s="248">
        <v>0</v>
      </c>
      <c r="AA22" s="248">
        <f>SUM(Y22:Z22)</f>
        <v>2</v>
      </c>
      <c r="AB22" s="264">
        <f>SUM(AA22/X22)</f>
        <v>1</v>
      </c>
      <c r="AC22" s="204">
        <v>1</v>
      </c>
      <c r="AD22" s="204">
        <v>0</v>
      </c>
      <c r="AE22" s="204">
        <f t="shared" si="5"/>
        <v>1</v>
      </c>
      <c r="AF22" s="204">
        <v>1</v>
      </c>
      <c r="AG22" s="204">
        <v>0</v>
      </c>
      <c r="AH22" s="204">
        <f t="shared" si="6"/>
        <v>1</v>
      </c>
      <c r="AI22" s="263">
        <f t="shared" si="2"/>
        <v>1</v>
      </c>
      <c r="AJ22" s="249">
        <v>1</v>
      </c>
      <c r="AK22" s="249">
        <v>0</v>
      </c>
      <c r="AL22" s="267">
        <f t="shared" si="7"/>
        <v>1</v>
      </c>
      <c r="AM22" s="249">
        <v>1</v>
      </c>
      <c r="AN22" s="249">
        <v>0</v>
      </c>
      <c r="AO22" s="267">
        <f t="shared" si="8"/>
        <v>1</v>
      </c>
      <c r="AP22" s="268">
        <f t="shared" si="4"/>
        <v>1</v>
      </c>
      <c r="AQ22" s="204">
        <v>5</v>
      </c>
      <c r="AR22" s="204">
        <v>0</v>
      </c>
      <c r="AS22" s="269">
        <f t="shared" si="9"/>
        <v>5</v>
      </c>
      <c r="AT22" s="204">
        <v>5</v>
      </c>
      <c r="AU22" s="204">
        <v>0</v>
      </c>
      <c r="AV22" s="269">
        <f t="shared" si="10"/>
        <v>5</v>
      </c>
      <c r="AW22" s="270">
        <f>SUM(AV22/AS22)</f>
        <v>1</v>
      </c>
    </row>
    <row r="23" spans="1:49" ht="15.75" customHeight="1" x14ac:dyDescent="0.2">
      <c r="A23" s="271" t="s">
        <v>380</v>
      </c>
      <c r="B23" s="262"/>
      <c r="C23" s="204"/>
      <c r="D23" s="204"/>
      <c r="E23" s="263"/>
      <c r="F23" s="248"/>
      <c r="G23" s="248"/>
      <c r="H23" s="264"/>
      <c r="I23" s="204"/>
      <c r="J23" s="204"/>
      <c r="K23" s="263"/>
      <c r="L23" s="248"/>
      <c r="M23" s="248"/>
      <c r="N23" s="264"/>
      <c r="O23" s="204"/>
      <c r="P23" s="204"/>
      <c r="Q23" s="204"/>
      <c r="R23" s="204"/>
      <c r="S23" s="204"/>
      <c r="T23" s="204"/>
      <c r="U23" s="263"/>
      <c r="V23" s="248">
        <v>5</v>
      </c>
      <c r="W23" s="248">
        <v>0</v>
      </c>
      <c r="X23" s="248">
        <f>SUM(V23:W23)</f>
        <v>5</v>
      </c>
      <c r="Y23" s="248">
        <v>4</v>
      </c>
      <c r="Z23" s="248">
        <v>0</v>
      </c>
      <c r="AA23" s="248">
        <f>SUM(Y23:Z23)</f>
        <v>4</v>
      </c>
      <c r="AB23" s="264">
        <f>SUM(AA23/X23)</f>
        <v>0.8</v>
      </c>
      <c r="AC23" s="204">
        <v>3</v>
      </c>
      <c r="AD23" s="204">
        <v>0</v>
      </c>
      <c r="AE23" s="204">
        <f t="shared" si="5"/>
        <v>3</v>
      </c>
      <c r="AF23" s="204">
        <v>1</v>
      </c>
      <c r="AG23" s="204">
        <v>0</v>
      </c>
      <c r="AH23" s="204">
        <f t="shared" si="6"/>
        <v>1</v>
      </c>
      <c r="AI23" s="263">
        <f t="shared" si="2"/>
        <v>0.33333333333333331</v>
      </c>
      <c r="AJ23" s="249">
        <v>1</v>
      </c>
      <c r="AK23" s="249">
        <v>0</v>
      </c>
      <c r="AL23" s="267">
        <f t="shared" si="7"/>
        <v>1</v>
      </c>
      <c r="AM23" s="249">
        <v>1</v>
      </c>
      <c r="AN23" s="249">
        <v>0</v>
      </c>
      <c r="AO23" s="267">
        <f t="shared" si="8"/>
        <v>1</v>
      </c>
      <c r="AP23" s="268">
        <f t="shared" si="4"/>
        <v>1</v>
      </c>
      <c r="AQ23" s="204">
        <v>4</v>
      </c>
      <c r="AR23" s="204">
        <v>0</v>
      </c>
      <c r="AS23" s="269">
        <f t="shared" si="9"/>
        <v>4</v>
      </c>
      <c r="AT23" s="204">
        <v>4</v>
      </c>
      <c r="AU23" s="204">
        <v>0</v>
      </c>
      <c r="AV23" s="269">
        <f t="shared" si="10"/>
        <v>4</v>
      </c>
      <c r="AW23" s="270">
        <f>SUM(AV23/AS23)</f>
        <v>1</v>
      </c>
    </row>
    <row r="24" spans="1:49" ht="15.75" customHeight="1" x14ac:dyDescent="0.2">
      <c r="A24" s="271" t="s">
        <v>381</v>
      </c>
      <c r="B24" s="262"/>
      <c r="C24" s="204"/>
      <c r="D24" s="204"/>
      <c r="E24" s="263"/>
      <c r="F24" s="248"/>
      <c r="G24" s="248"/>
      <c r="H24" s="264"/>
      <c r="I24" s="204"/>
      <c r="J24" s="204"/>
      <c r="K24" s="263"/>
      <c r="L24" s="248"/>
      <c r="M24" s="248"/>
      <c r="N24" s="264"/>
      <c r="O24" s="204"/>
      <c r="P24" s="204"/>
      <c r="Q24" s="204"/>
      <c r="R24" s="204"/>
      <c r="S24" s="204"/>
      <c r="T24" s="204"/>
      <c r="U24" s="263"/>
      <c r="V24" s="248"/>
      <c r="W24" s="248"/>
      <c r="X24" s="248"/>
      <c r="Y24" s="248"/>
      <c r="Z24" s="248"/>
      <c r="AA24" s="248"/>
      <c r="AB24" s="264"/>
      <c r="AC24" s="204">
        <v>1</v>
      </c>
      <c r="AD24" s="204">
        <v>0</v>
      </c>
      <c r="AE24" s="204">
        <f t="shared" si="5"/>
        <v>1</v>
      </c>
      <c r="AF24" s="204">
        <v>0</v>
      </c>
      <c r="AG24" s="204">
        <v>0</v>
      </c>
      <c r="AH24" s="204">
        <f t="shared" si="6"/>
        <v>0</v>
      </c>
      <c r="AI24" s="263">
        <f t="shared" si="2"/>
        <v>0</v>
      </c>
      <c r="AJ24" s="249">
        <v>1</v>
      </c>
      <c r="AK24" s="249">
        <v>0</v>
      </c>
      <c r="AL24" s="267">
        <f t="shared" si="7"/>
        <v>1</v>
      </c>
      <c r="AM24" s="249">
        <v>0</v>
      </c>
      <c r="AN24" s="249">
        <v>0</v>
      </c>
      <c r="AO24" s="267">
        <f t="shared" si="8"/>
        <v>0</v>
      </c>
      <c r="AP24" s="268">
        <f t="shared" si="4"/>
        <v>0</v>
      </c>
      <c r="AQ24" s="204">
        <v>3</v>
      </c>
      <c r="AR24" s="204">
        <v>0</v>
      </c>
      <c r="AS24" s="269">
        <f t="shared" si="9"/>
        <v>3</v>
      </c>
      <c r="AT24" s="204">
        <v>3</v>
      </c>
      <c r="AU24" s="204">
        <v>0</v>
      </c>
      <c r="AV24" s="269">
        <f t="shared" si="10"/>
        <v>3</v>
      </c>
      <c r="AW24" s="270">
        <f>SUM(AV24/AS24)</f>
        <v>1</v>
      </c>
    </row>
    <row r="25" spans="1:49" ht="15.75" customHeight="1" x14ac:dyDescent="0.2">
      <c r="A25" s="271" t="s">
        <v>382</v>
      </c>
      <c r="B25" s="262"/>
      <c r="C25" s="204"/>
      <c r="D25" s="204"/>
      <c r="E25" s="263"/>
      <c r="F25" s="248"/>
      <c r="G25" s="248"/>
      <c r="H25" s="264"/>
      <c r="I25" s="204"/>
      <c r="J25" s="204"/>
      <c r="K25" s="263"/>
      <c r="L25" s="248"/>
      <c r="M25" s="248"/>
      <c r="N25" s="264"/>
      <c r="O25" s="204"/>
      <c r="P25" s="204"/>
      <c r="Q25" s="204"/>
      <c r="R25" s="204"/>
      <c r="S25" s="204"/>
      <c r="T25" s="204"/>
      <c r="U25" s="263"/>
      <c r="V25" s="248"/>
      <c r="W25" s="248"/>
      <c r="X25" s="248"/>
      <c r="Y25" s="248"/>
      <c r="Z25" s="248"/>
      <c r="AA25" s="248"/>
      <c r="AB25" s="264"/>
      <c r="AC25" s="204">
        <v>1</v>
      </c>
      <c r="AD25" s="204">
        <v>0</v>
      </c>
      <c r="AE25" s="204">
        <f t="shared" si="5"/>
        <v>1</v>
      </c>
      <c r="AF25" s="204">
        <v>0</v>
      </c>
      <c r="AG25" s="204">
        <v>0</v>
      </c>
      <c r="AH25" s="204">
        <f t="shared" si="6"/>
        <v>0</v>
      </c>
      <c r="AI25" s="263">
        <f t="shared" si="2"/>
        <v>0</v>
      </c>
      <c r="AJ25" s="249">
        <v>1</v>
      </c>
      <c r="AK25" s="249">
        <v>0</v>
      </c>
      <c r="AL25" s="267">
        <f t="shared" si="7"/>
        <v>1</v>
      </c>
      <c r="AM25" s="249">
        <v>0</v>
      </c>
      <c r="AN25" s="249">
        <v>0</v>
      </c>
      <c r="AO25" s="267">
        <f t="shared" si="8"/>
        <v>0</v>
      </c>
      <c r="AP25" s="268">
        <f t="shared" si="4"/>
        <v>0</v>
      </c>
      <c r="AQ25" s="204">
        <v>1</v>
      </c>
      <c r="AR25" s="204">
        <v>0</v>
      </c>
      <c r="AS25" s="269">
        <f t="shared" si="9"/>
        <v>1</v>
      </c>
      <c r="AT25" s="204">
        <v>1</v>
      </c>
      <c r="AU25" s="204">
        <v>0</v>
      </c>
      <c r="AV25" s="269">
        <f t="shared" si="10"/>
        <v>1</v>
      </c>
      <c r="AW25" s="270">
        <f>SUM(AV25/AS25)</f>
        <v>1</v>
      </c>
    </row>
    <row r="26" spans="1:49" ht="15.75" customHeight="1" x14ac:dyDescent="0.2">
      <c r="A26" s="271" t="s">
        <v>383</v>
      </c>
      <c r="B26" s="262"/>
      <c r="C26" s="204"/>
      <c r="D26" s="204"/>
      <c r="E26" s="263"/>
      <c r="F26" s="248"/>
      <c r="G26" s="248"/>
      <c r="H26" s="264"/>
      <c r="I26" s="204"/>
      <c r="J26" s="204"/>
      <c r="K26" s="263"/>
      <c r="L26" s="248"/>
      <c r="M26" s="248"/>
      <c r="N26" s="264"/>
      <c r="O26" s="204"/>
      <c r="P26" s="204"/>
      <c r="Q26" s="204"/>
      <c r="R26" s="204"/>
      <c r="S26" s="204"/>
      <c r="T26" s="204"/>
      <c r="U26" s="263"/>
      <c r="V26" s="248">
        <v>1</v>
      </c>
      <c r="W26" s="248">
        <v>0</v>
      </c>
      <c r="X26" s="248">
        <f>SUM(V26:W26)</f>
        <v>1</v>
      </c>
      <c r="Y26" s="248">
        <v>1</v>
      </c>
      <c r="Z26" s="248">
        <v>0</v>
      </c>
      <c r="AA26" s="248">
        <f>SUM(Y26:Z26)</f>
        <v>1</v>
      </c>
      <c r="AB26" s="264">
        <f>SUM(AA26/X26)</f>
        <v>1</v>
      </c>
      <c r="AC26" s="204">
        <v>1</v>
      </c>
      <c r="AD26" s="204">
        <v>0</v>
      </c>
      <c r="AE26" s="204">
        <f t="shared" si="5"/>
        <v>1</v>
      </c>
      <c r="AF26" s="204">
        <v>0</v>
      </c>
      <c r="AG26" s="204">
        <v>0</v>
      </c>
      <c r="AH26" s="204">
        <f t="shared" si="6"/>
        <v>0</v>
      </c>
      <c r="AI26" s="263">
        <f t="shared" si="2"/>
        <v>0</v>
      </c>
      <c r="AJ26" s="249">
        <v>1</v>
      </c>
      <c r="AK26" s="249">
        <v>0</v>
      </c>
      <c r="AL26" s="267">
        <f t="shared" si="7"/>
        <v>1</v>
      </c>
      <c r="AM26" s="249">
        <v>0</v>
      </c>
      <c r="AN26" s="249">
        <v>0</v>
      </c>
      <c r="AO26" s="267">
        <f t="shared" si="8"/>
        <v>0</v>
      </c>
      <c r="AP26" s="268">
        <f t="shared" si="4"/>
        <v>0</v>
      </c>
      <c r="AQ26" s="204">
        <v>0</v>
      </c>
      <c r="AR26" s="204">
        <v>0</v>
      </c>
      <c r="AS26" s="269">
        <f t="shared" si="9"/>
        <v>0</v>
      </c>
      <c r="AT26" s="204">
        <v>0</v>
      </c>
      <c r="AU26" s="204">
        <v>0</v>
      </c>
      <c r="AV26" s="269">
        <f t="shared" si="10"/>
        <v>0</v>
      </c>
      <c r="AW26" s="270" t="s">
        <v>75</v>
      </c>
    </row>
    <row r="27" spans="1:49" ht="15.75" customHeight="1" x14ac:dyDescent="0.2">
      <c r="A27" s="271" t="s">
        <v>384</v>
      </c>
      <c r="B27" s="262"/>
      <c r="C27" s="204"/>
      <c r="D27" s="204"/>
      <c r="E27" s="263"/>
      <c r="F27" s="248"/>
      <c r="G27" s="248"/>
      <c r="H27" s="264"/>
      <c r="I27" s="204"/>
      <c r="J27" s="204"/>
      <c r="K27" s="263"/>
      <c r="L27" s="248"/>
      <c r="M27" s="248"/>
      <c r="N27" s="264"/>
      <c r="O27" s="204"/>
      <c r="P27" s="204"/>
      <c r="Q27" s="204"/>
      <c r="R27" s="204"/>
      <c r="S27" s="204"/>
      <c r="T27" s="204"/>
      <c r="U27" s="263"/>
      <c r="V27" s="248">
        <v>2</v>
      </c>
      <c r="W27" s="248">
        <v>0</v>
      </c>
      <c r="X27" s="248">
        <f>SUM(V27:W27)</f>
        <v>2</v>
      </c>
      <c r="Y27" s="248">
        <v>2</v>
      </c>
      <c r="Z27" s="248">
        <v>0</v>
      </c>
      <c r="AA27" s="248">
        <f>SUM(Y27:Z27)</f>
        <v>2</v>
      </c>
      <c r="AB27" s="264">
        <f>SUM(AA27/X27)</f>
        <v>1</v>
      </c>
      <c r="AC27" s="204">
        <v>1</v>
      </c>
      <c r="AD27" s="204">
        <v>0</v>
      </c>
      <c r="AE27" s="204">
        <f t="shared" si="5"/>
        <v>1</v>
      </c>
      <c r="AF27" s="204">
        <v>0</v>
      </c>
      <c r="AG27" s="204">
        <v>0</v>
      </c>
      <c r="AH27" s="204">
        <f t="shared" si="6"/>
        <v>0</v>
      </c>
      <c r="AI27" s="263">
        <f t="shared" si="2"/>
        <v>0</v>
      </c>
      <c r="AJ27" s="249">
        <v>1</v>
      </c>
      <c r="AK27" s="249">
        <v>0</v>
      </c>
      <c r="AL27" s="267">
        <f t="shared" si="7"/>
        <v>1</v>
      </c>
      <c r="AM27" s="249">
        <v>0</v>
      </c>
      <c r="AN27" s="249">
        <v>0</v>
      </c>
      <c r="AO27" s="267">
        <f t="shared" si="8"/>
        <v>0</v>
      </c>
      <c r="AP27" s="268">
        <f t="shared" si="4"/>
        <v>0</v>
      </c>
      <c r="AQ27" s="204">
        <v>1</v>
      </c>
      <c r="AR27" s="204">
        <v>0</v>
      </c>
      <c r="AS27" s="269">
        <f t="shared" si="9"/>
        <v>1</v>
      </c>
      <c r="AT27" s="204">
        <v>1</v>
      </c>
      <c r="AU27" s="204">
        <v>0</v>
      </c>
      <c r="AV27" s="269">
        <f t="shared" si="10"/>
        <v>1</v>
      </c>
      <c r="AW27" s="270">
        <f>SUM(AV27/AS27)</f>
        <v>1</v>
      </c>
    </row>
    <row r="28" spans="1:49" ht="15.75" customHeight="1" x14ac:dyDescent="0.2">
      <c r="A28" s="271" t="s">
        <v>385</v>
      </c>
      <c r="B28" s="262"/>
      <c r="C28" s="204"/>
      <c r="D28" s="204"/>
      <c r="E28" s="263"/>
      <c r="F28" s="248"/>
      <c r="G28" s="248"/>
      <c r="H28" s="264"/>
      <c r="I28" s="204"/>
      <c r="J28" s="204"/>
      <c r="K28" s="263"/>
      <c r="L28" s="248"/>
      <c r="M28" s="248"/>
      <c r="N28" s="264"/>
      <c r="O28" s="204"/>
      <c r="P28" s="204"/>
      <c r="Q28" s="204"/>
      <c r="R28" s="204"/>
      <c r="S28" s="204"/>
      <c r="T28" s="204"/>
      <c r="U28" s="263"/>
      <c r="V28" s="248">
        <v>14</v>
      </c>
      <c r="W28" s="248">
        <v>0</v>
      </c>
      <c r="X28" s="248">
        <f>SUM(V28:W28)</f>
        <v>14</v>
      </c>
      <c r="Y28" s="248">
        <v>6</v>
      </c>
      <c r="Z28" s="248">
        <v>0</v>
      </c>
      <c r="AA28" s="248">
        <f>SUM(Y28:Z28)</f>
        <v>6</v>
      </c>
      <c r="AB28" s="264">
        <f>SUM(AA28/X28)</f>
        <v>0.42857142857142855</v>
      </c>
      <c r="AC28" s="204">
        <v>1</v>
      </c>
      <c r="AD28" s="204">
        <v>0</v>
      </c>
      <c r="AE28" s="204">
        <f t="shared" si="5"/>
        <v>1</v>
      </c>
      <c r="AF28" s="204">
        <v>0</v>
      </c>
      <c r="AG28" s="204">
        <v>0</v>
      </c>
      <c r="AH28" s="204">
        <f t="shared" si="6"/>
        <v>0</v>
      </c>
      <c r="AI28" s="263">
        <f t="shared" si="2"/>
        <v>0</v>
      </c>
      <c r="AJ28" s="248">
        <v>0</v>
      </c>
      <c r="AK28" s="248">
        <v>0</v>
      </c>
      <c r="AL28" s="267">
        <f t="shared" si="7"/>
        <v>0</v>
      </c>
      <c r="AM28" s="248">
        <v>0</v>
      </c>
      <c r="AN28" s="248">
        <v>0</v>
      </c>
      <c r="AO28" s="267">
        <f t="shared" si="8"/>
        <v>0</v>
      </c>
      <c r="AP28" s="268">
        <v>0</v>
      </c>
      <c r="AQ28" s="204">
        <v>19</v>
      </c>
      <c r="AR28" s="204">
        <v>0</v>
      </c>
      <c r="AS28" s="269">
        <f t="shared" si="9"/>
        <v>19</v>
      </c>
      <c r="AT28" s="204">
        <v>19</v>
      </c>
      <c r="AU28" s="204">
        <v>0</v>
      </c>
      <c r="AV28" s="269">
        <f t="shared" si="10"/>
        <v>19</v>
      </c>
      <c r="AW28" s="270">
        <v>0</v>
      </c>
    </row>
    <row r="29" spans="1:49" ht="15.75" customHeight="1" x14ac:dyDescent="0.2">
      <c r="A29" s="271" t="s">
        <v>386</v>
      </c>
      <c r="B29" s="262"/>
      <c r="C29" s="204"/>
      <c r="D29" s="204"/>
      <c r="E29" s="263"/>
      <c r="F29" s="248"/>
      <c r="G29" s="248"/>
      <c r="H29" s="264"/>
      <c r="I29" s="204"/>
      <c r="J29" s="204"/>
      <c r="K29" s="263"/>
      <c r="L29" s="248"/>
      <c r="M29" s="248"/>
      <c r="N29" s="264"/>
      <c r="O29" s="204"/>
      <c r="P29" s="204"/>
      <c r="Q29" s="204"/>
      <c r="R29" s="204"/>
      <c r="S29" s="204"/>
      <c r="T29" s="204"/>
      <c r="U29" s="263"/>
      <c r="V29" s="248"/>
      <c r="W29" s="248"/>
      <c r="X29" s="248"/>
      <c r="Y29" s="248"/>
      <c r="Z29" s="248"/>
      <c r="AA29" s="248"/>
      <c r="AB29" s="264"/>
      <c r="AC29" s="204">
        <v>2</v>
      </c>
      <c r="AD29" s="204">
        <v>0</v>
      </c>
      <c r="AE29" s="204">
        <f t="shared" si="5"/>
        <v>2</v>
      </c>
      <c r="AF29" s="204">
        <v>0</v>
      </c>
      <c r="AG29" s="204">
        <v>0</v>
      </c>
      <c r="AH29" s="204">
        <f t="shared" si="6"/>
        <v>0</v>
      </c>
      <c r="AI29" s="263">
        <f t="shared" si="2"/>
        <v>0</v>
      </c>
      <c r="AJ29" s="249">
        <v>2</v>
      </c>
      <c r="AK29" s="249">
        <v>0</v>
      </c>
      <c r="AL29" s="267">
        <f t="shared" si="7"/>
        <v>2</v>
      </c>
      <c r="AM29" s="249">
        <v>2</v>
      </c>
      <c r="AN29" s="249">
        <v>0</v>
      </c>
      <c r="AO29" s="267">
        <f t="shared" si="8"/>
        <v>2</v>
      </c>
      <c r="AP29" s="268">
        <f>SUM(AO29/AL29)</f>
        <v>1</v>
      </c>
      <c r="AQ29" s="204">
        <v>2</v>
      </c>
      <c r="AR29" s="204">
        <v>0</v>
      </c>
      <c r="AS29" s="269">
        <f t="shared" si="9"/>
        <v>2</v>
      </c>
      <c r="AT29" s="204">
        <v>2</v>
      </c>
      <c r="AU29" s="204">
        <v>0</v>
      </c>
      <c r="AV29" s="269">
        <f t="shared" si="10"/>
        <v>2</v>
      </c>
      <c r="AW29" s="270">
        <f>SUM(AV29/AS29)</f>
        <v>1</v>
      </c>
    </row>
    <row r="30" spans="1:49" ht="15.75" customHeight="1" x14ac:dyDescent="0.2">
      <c r="A30" s="271" t="s">
        <v>387</v>
      </c>
      <c r="B30" s="262"/>
      <c r="C30" s="204"/>
      <c r="D30" s="204"/>
      <c r="E30" s="263"/>
      <c r="F30" s="248"/>
      <c r="G30" s="248"/>
      <c r="H30" s="264"/>
      <c r="I30" s="204"/>
      <c r="J30" s="204"/>
      <c r="K30" s="263"/>
      <c r="L30" s="248"/>
      <c r="M30" s="248"/>
      <c r="N30" s="264"/>
      <c r="O30" s="204"/>
      <c r="P30" s="204"/>
      <c r="Q30" s="204"/>
      <c r="R30" s="204"/>
      <c r="S30" s="204"/>
      <c r="T30" s="204"/>
      <c r="U30" s="263"/>
      <c r="V30" s="248">
        <v>6</v>
      </c>
      <c r="W30" s="248">
        <v>0</v>
      </c>
      <c r="X30" s="248">
        <f>SUM(V30:W30)</f>
        <v>6</v>
      </c>
      <c r="Y30" s="248">
        <v>3</v>
      </c>
      <c r="Z30" s="248">
        <v>0</v>
      </c>
      <c r="AA30" s="248">
        <f>SUM(Y30:Z30)</f>
        <v>3</v>
      </c>
      <c r="AB30" s="264">
        <f>SUM(AA30/X30)</f>
        <v>0.5</v>
      </c>
      <c r="AC30" s="204">
        <v>11</v>
      </c>
      <c r="AD30" s="204">
        <v>0</v>
      </c>
      <c r="AE30" s="204">
        <f t="shared" si="5"/>
        <v>11</v>
      </c>
      <c r="AF30" s="204">
        <v>0</v>
      </c>
      <c r="AG30" s="204">
        <v>0</v>
      </c>
      <c r="AH30" s="204">
        <f t="shared" si="6"/>
        <v>0</v>
      </c>
      <c r="AI30" s="263">
        <f t="shared" si="2"/>
        <v>0</v>
      </c>
      <c r="AJ30" s="249">
        <v>6</v>
      </c>
      <c r="AK30" s="249">
        <v>0</v>
      </c>
      <c r="AL30" s="267">
        <f t="shared" si="7"/>
        <v>6</v>
      </c>
      <c r="AM30" s="249">
        <v>2</v>
      </c>
      <c r="AN30" s="249">
        <v>0</v>
      </c>
      <c r="AO30" s="267">
        <f t="shared" si="8"/>
        <v>2</v>
      </c>
      <c r="AP30" s="268">
        <f>SUM(AO30/AL30)</f>
        <v>0.33333333333333331</v>
      </c>
      <c r="AQ30" s="204">
        <v>13</v>
      </c>
      <c r="AR30" s="204">
        <v>0</v>
      </c>
      <c r="AS30" s="269">
        <f t="shared" si="9"/>
        <v>13</v>
      </c>
      <c r="AT30" s="204">
        <v>11</v>
      </c>
      <c r="AU30" s="204">
        <v>0</v>
      </c>
      <c r="AV30" s="269">
        <f t="shared" si="10"/>
        <v>11</v>
      </c>
      <c r="AW30" s="270">
        <f>SUM(AV30/AS30)</f>
        <v>0.84615384615384615</v>
      </c>
    </row>
    <row r="31" spans="1:49" ht="15.75" customHeight="1" x14ac:dyDescent="0.2">
      <c r="A31" s="271" t="s">
        <v>388</v>
      </c>
      <c r="B31" s="262"/>
      <c r="C31" s="204"/>
      <c r="D31" s="204"/>
      <c r="E31" s="263"/>
      <c r="F31" s="248"/>
      <c r="G31" s="248"/>
      <c r="H31" s="264"/>
      <c r="I31" s="204"/>
      <c r="J31" s="204"/>
      <c r="K31" s="263"/>
      <c r="L31" s="248"/>
      <c r="M31" s="248"/>
      <c r="N31" s="264"/>
      <c r="O31" s="204"/>
      <c r="P31" s="204"/>
      <c r="Q31" s="204"/>
      <c r="R31" s="204"/>
      <c r="S31" s="204"/>
      <c r="T31" s="204"/>
      <c r="U31" s="263"/>
      <c r="V31" s="248">
        <v>2</v>
      </c>
      <c r="W31" s="248">
        <v>0</v>
      </c>
      <c r="X31" s="248">
        <f>SUM(V31:W31)</f>
        <v>2</v>
      </c>
      <c r="Y31" s="248">
        <v>1</v>
      </c>
      <c r="Z31" s="248">
        <v>1</v>
      </c>
      <c r="AA31" s="248">
        <f>SUM(Y31:Z31)</f>
        <v>2</v>
      </c>
      <c r="AB31" s="264">
        <f>SUM(AA31/X31)</f>
        <v>1</v>
      </c>
      <c r="AC31" s="204">
        <v>0</v>
      </c>
      <c r="AD31" s="204">
        <v>0</v>
      </c>
      <c r="AE31" s="204">
        <f t="shared" si="5"/>
        <v>0</v>
      </c>
      <c r="AF31" s="204">
        <v>0</v>
      </c>
      <c r="AG31" s="204">
        <v>0</v>
      </c>
      <c r="AH31" s="204">
        <f t="shared" si="6"/>
        <v>0</v>
      </c>
      <c r="AI31" s="263"/>
      <c r="AJ31" s="249">
        <v>1</v>
      </c>
      <c r="AK31" s="249">
        <v>0</v>
      </c>
      <c r="AL31" s="267">
        <f t="shared" si="7"/>
        <v>1</v>
      </c>
      <c r="AM31" s="249">
        <v>1</v>
      </c>
      <c r="AN31" s="249">
        <v>0</v>
      </c>
      <c r="AO31" s="267">
        <f t="shared" si="8"/>
        <v>1</v>
      </c>
      <c r="AP31" s="268">
        <v>1</v>
      </c>
      <c r="AQ31" s="204">
        <v>0</v>
      </c>
      <c r="AR31" s="204">
        <v>0</v>
      </c>
      <c r="AS31" s="269">
        <f t="shared" si="9"/>
        <v>0</v>
      </c>
      <c r="AT31" s="204">
        <v>0</v>
      </c>
      <c r="AU31" s="204">
        <v>0</v>
      </c>
      <c r="AV31" s="269">
        <f t="shared" si="10"/>
        <v>0</v>
      </c>
      <c r="AW31" s="270">
        <v>1</v>
      </c>
    </row>
    <row r="32" spans="1:49" ht="15.75" customHeight="1" x14ac:dyDescent="0.2">
      <c r="A32" s="271" t="s">
        <v>389</v>
      </c>
      <c r="B32" s="262"/>
      <c r="C32" s="204"/>
      <c r="D32" s="204"/>
      <c r="E32" s="263"/>
      <c r="F32" s="248"/>
      <c r="G32" s="248"/>
      <c r="H32" s="264"/>
      <c r="I32" s="204"/>
      <c r="J32" s="204"/>
      <c r="K32" s="263"/>
      <c r="L32" s="248"/>
      <c r="M32" s="248"/>
      <c r="N32" s="264"/>
      <c r="O32" s="204"/>
      <c r="P32" s="204"/>
      <c r="Q32" s="204"/>
      <c r="R32" s="204"/>
      <c r="S32" s="204"/>
      <c r="T32" s="204"/>
      <c r="U32" s="263"/>
      <c r="V32" s="248" t="s">
        <v>75</v>
      </c>
      <c r="W32" s="248" t="s">
        <v>75</v>
      </c>
      <c r="X32" s="248" t="s">
        <v>75</v>
      </c>
      <c r="Y32" s="248" t="s">
        <v>75</v>
      </c>
      <c r="Z32" s="248" t="s">
        <v>75</v>
      </c>
      <c r="AA32" s="248" t="s">
        <v>75</v>
      </c>
      <c r="AB32" s="248" t="s">
        <v>75</v>
      </c>
      <c r="AC32" s="204" t="s">
        <v>75</v>
      </c>
      <c r="AD32" s="204" t="s">
        <v>75</v>
      </c>
      <c r="AE32" s="204" t="s">
        <v>75</v>
      </c>
      <c r="AF32" s="204" t="s">
        <v>75</v>
      </c>
      <c r="AG32" s="204" t="s">
        <v>75</v>
      </c>
      <c r="AH32" s="204" t="s">
        <v>75</v>
      </c>
      <c r="AI32" s="263" t="s">
        <v>75</v>
      </c>
      <c r="AJ32" s="248" t="s">
        <v>75</v>
      </c>
      <c r="AK32" s="248" t="s">
        <v>75</v>
      </c>
      <c r="AL32" s="267" t="s">
        <v>75</v>
      </c>
      <c r="AM32" s="248" t="s">
        <v>75</v>
      </c>
      <c r="AN32" s="248" t="s">
        <v>75</v>
      </c>
      <c r="AO32" s="267" t="s">
        <v>75</v>
      </c>
      <c r="AP32" s="268" t="s">
        <v>75</v>
      </c>
      <c r="AQ32" s="204" t="s">
        <v>75</v>
      </c>
      <c r="AR32" s="204" t="s">
        <v>75</v>
      </c>
      <c r="AS32" s="269" t="s">
        <v>75</v>
      </c>
      <c r="AT32" s="204" t="s">
        <v>75</v>
      </c>
      <c r="AU32" s="204" t="s">
        <v>75</v>
      </c>
      <c r="AV32" s="269" t="s">
        <v>75</v>
      </c>
      <c r="AW32" s="270" t="s">
        <v>75</v>
      </c>
    </row>
    <row r="33" spans="1:49" ht="15.75" customHeight="1" x14ac:dyDescent="0.2">
      <c r="A33" s="271" t="s">
        <v>390</v>
      </c>
      <c r="B33" s="262"/>
      <c r="C33" s="204"/>
      <c r="D33" s="204"/>
      <c r="E33" s="263"/>
      <c r="F33" s="248"/>
      <c r="G33" s="248"/>
      <c r="H33" s="264"/>
      <c r="I33" s="204"/>
      <c r="J33" s="204"/>
      <c r="K33" s="263"/>
      <c r="L33" s="248"/>
      <c r="M33" s="248"/>
      <c r="N33" s="264"/>
      <c r="O33" s="204"/>
      <c r="P33" s="204"/>
      <c r="Q33" s="204"/>
      <c r="R33" s="204"/>
      <c r="S33" s="204"/>
      <c r="T33" s="204"/>
      <c r="U33" s="263"/>
      <c r="V33" s="248">
        <v>1</v>
      </c>
      <c r="W33" s="248">
        <v>0</v>
      </c>
      <c r="X33" s="248">
        <f>SUM(V33:W33)</f>
        <v>1</v>
      </c>
      <c r="Y33" s="248">
        <v>1</v>
      </c>
      <c r="Z33" s="248">
        <v>0</v>
      </c>
      <c r="AA33" s="248">
        <f>SUM(Y33:Z33)</f>
        <v>1</v>
      </c>
      <c r="AB33" s="264">
        <f>SUM(AA33/X33)</f>
        <v>1</v>
      </c>
      <c r="AC33" s="204">
        <v>1</v>
      </c>
      <c r="AD33" s="204">
        <v>0</v>
      </c>
      <c r="AE33" s="204">
        <f>SUM(AC33:AD33)</f>
        <v>1</v>
      </c>
      <c r="AF33" s="204">
        <v>0</v>
      </c>
      <c r="AG33" s="204">
        <v>0</v>
      </c>
      <c r="AH33" s="204">
        <f>SUM(AF33:AG33)</f>
        <v>0</v>
      </c>
      <c r="AI33" s="263">
        <f>SUM(AH33/AE33)</f>
        <v>0</v>
      </c>
      <c r="AJ33" s="249">
        <v>1</v>
      </c>
      <c r="AK33" s="249">
        <v>0</v>
      </c>
      <c r="AL33" s="267">
        <f>SUM(AJ33:AK33)</f>
        <v>1</v>
      </c>
      <c r="AM33" s="249">
        <v>0</v>
      </c>
      <c r="AN33" s="249">
        <v>0</v>
      </c>
      <c r="AO33" s="267">
        <f>SUM(AM33:AN33)</f>
        <v>0</v>
      </c>
      <c r="AP33" s="268">
        <f>SUM(AO33/AL33)</f>
        <v>0</v>
      </c>
      <c r="AQ33" s="204">
        <v>2</v>
      </c>
      <c r="AR33" s="204">
        <v>0</v>
      </c>
      <c r="AS33" s="269">
        <f>SUM(AQ33:AR33)</f>
        <v>2</v>
      </c>
      <c r="AT33" s="204">
        <v>2</v>
      </c>
      <c r="AU33" s="204">
        <v>0</v>
      </c>
      <c r="AV33" s="269">
        <f>SUM(AT33:AU33)</f>
        <v>2</v>
      </c>
      <c r="AW33" s="270">
        <f>SUM(AV33/AS33)</f>
        <v>1</v>
      </c>
    </row>
    <row r="34" spans="1:49" ht="15.75" customHeight="1" x14ac:dyDescent="0.2">
      <c r="A34" s="271" t="s">
        <v>391</v>
      </c>
      <c r="B34" s="262"/>
      <c r="C34" s="204"/>
      <c r="D34" s="204"/>
      <c r="E34" s="263"/>
      <c r="F34" s="248"/>
      <c r="G34" s="248"/>
      <c r="H34" s="264"/>
      <c r="I34" s="204"/>
      <c r="J34" s="204"/>
      <c r="K34" s="263"/>
      <c r="L34" s="248"/>
      <c r="M34" s="248"/>
      <c r="N34" s="264"/>
      <c r="O34" s="204"/>
      <c r="P34" s="204"/>
      <c r="Q34" s="204"/>
      <c r="R34" s="204"/>
      <c r="S34" s="204"/>
      <c r="T34" s="204"/>
      <c r="U34" s="263"/>
      <c r="V34" s="248">
        <v>1</v>
      </c>
      <c r="W34" s="248">
        <v>0</v>
      </c>
      <c r="X34" s="248">
        <f>SUM(V34:W34)</f>
        <v>1</v>
      </c>
      <c r="Y34" s="248">
        <v>1</v>
      </c>
      <c r="Z34" s="248">
        <v>0</v>
      </c>
      <c r="AA34" s="248">
        <f>SUM(Y34:Z34)</f>
        <v>1</v>
      </c>
      <c r="AB34" s="264">
        <f>SUM(AA34/X34)</f>
        <v>1</v>
      </c>
      <c r="AC34" s="204">
        <v>1</v>
      </c>
      <c r="AD34" s="204">
        <v>0</v>
      </c>
      <c r="AE34" s="204">
        <f>SUM(AC34:AD34)</f>
        <v>1</v>
      </c>
      <c r="AF34" s="204">
        <v>1</v>
      </c>
      <c r="AG34" s="204">
        <v>0</v>
      </c>
      <c r="AH34" s="204">
        <f>SUM(AF34:AG34)</f>
        <v>1</v>
      </c>
      <c r="AI34" s="263">
        <f>SUM(AH34/AE34)</f>
        <v>1</v>
      </c>
      <c r="AJ34" s="248">
        <v>1</v>
      </c>
      <c r="AK34" s="248">
        <v>0</v>
      </c>
      <c r="AL34" s="267">
        <f>SUM(AJ34:AK34)</f>
        <v>1</v>
      </c>
      <c r="AM34" s="248">
        <v>1</v>
      </c>
      <c r="AN34" s="248" t="s">
        <v>75</v>
      </c>
      <c r="AO34" s="267">
        <f>SUM(AM34:AN34)</f>
        <v>1</v>
      </c>
      <c r="AP34" s="268">
        <v>1</v>
      </c>
      <c r="AQ34" s="204">
        <v>1</v>
      </c>
      <c r="AR34" s="204">
        <v>0</v>
      </c>
      <c r="AS34" s="269">
        <f>SUM(AQ34:AR34)</f>
        <v>1</v>
      </c>
      <c r="AT34" s="204">
        <v>1</v>
      </c>
      <c r="AU34" s="204">
        <v>0</v>
      </c>
      <c r="AV34" s="269">
        <f>SUM(AT34:AU34)</f>
        <v>1</v>
      </c>
      <c r="AW34" s="270">
        <v>1</v>
      </c>
    </row>
    <row r="35" spans="1:49" ht="15.75" customHeight="1" x14ac:dyDescent="0.2">
      <c r="A35" s="271" t="s">
        <v>392</v>
      </c>
      <c r="B35" s="262"/>
      <c r="C35" s="204"/>
      <c r="D35" s="204"/>
      <c r="E35" s="263"/>
      <c r="F35" s="248"/>
      <c r="G35" s="248"/>
      <c r="H35" s="264"/>
      <c r="I35" s="204"/>
      <c r="J35" s="204"/>
      <c r="K35" s="263"/>
      <c r="L35" s="248"/>
      <c r="M35" s="248"/>
      <c r="N35" s="264"/>
      <c r="O35" s="204"/>
      <c r="P35" s="204"/>
      <c r="Q35" s="204"/>
      <c r="R35" s="204"/>
      <c r="S35" s="204"/>
      <c r="T35" s="204"/>
      <c r="U35" s="263"/>
      <c r="V35" s="248">
        <v>1</v>
      </c>
      <c r="W35" s="248">
        <v>0</v>
      </c>
      <c r="X35" s="248">
        <f>SUM(V35:W35)</f>
        <v>1</v>
      </c>
      <c r="Y35" s="248">
        <v>1</v>
      </c>
      <c r="Z35" s="248">
        <v>0</v>
      </c>
      <c r="AA35" s="248">
        <f>SUM(Y35:Z35)</f>
        <v>1</v>
      </c>
      <c r="AB35" s="264">
        <f>SUM(AA35/X35)</f>
        <v>1</v>
      </c>
      <c r="AC35" s="204">
        <v>2</v>
      </c>
      <c r="AD35" s="204">
        <v>0</v>
      </c>
      <c r="AE35" s="204">
        <f>SUM(AC35:AD35)</f>
        <v>2</v>
      </c>
      <c r="AF35" s="204">
        <v>2</v>
      </c>
      <c r="AG35" s="204">
        <v>0</v>
      </c>
      <c r="AH35" s="204">
        <f>SUM(AF35:AG35)</f>
        <v>2</v>
      </c>
      <c r="AI35" s="263">
        <f>SUM(AH35/AE35)</f>
        <v>1</v>
      </c>
      <c r="AJ35" s="249">
        <v>0</v>
      </c>
      <c r="AK35" s="249">
        <v>0</v>
      </c>
      <c r="AL35" s="267">
        <f>SUM(AJ35:AK35)</f>
        <v>0</v>
      </c>
      <c r="AM35" s="249">
        <v>0</v>
      </c>
      <c r="AN35" s="249">
        <v>0</v>
      </c>
      <c r="AO35" s="267">
        <f>SUM(AM35:AN35)</f>
        <v>0</v>
      </c>
      <c r="AP35" s="268">
        <v>0</v>
      </c>
      <c r="AQ35" s="204">
        <v>1</v>
      </c>
      <c r="AR35" s="204">
        <v>0</v>
      </c>
      <c r="AS35" s="269">
        <f>SUM(AQ35:AR35)</f>
        <v>1</v>
      </c>
      <c r="AT35" s="204">
        <v>1</v>
      </c>
      <c r="AU35" s="204">
        <v>0</v>
      </c>
      <c r="AV35" s="269">
        <f>SUM(AT35:AU35)</f>
        <v>1</v>
      </c>
      <c r="AW35" s="270">
        <v>0</v>
      </c>
    </row>
    <row r="36" spans="1:49" ht="15.75" customHeight="1" x14ac:dyDescent="0.2">
      <c r="A36" s="272" t="s">
        <v>393</v>
      </c>
      <c r="B36" s="273"/>
      <c r="C36" s="273"/>
      <c r="D36" s="273"/>
      <c r="E36" s="273"/>
      <c r="F36" s="273"/>
      <c r="G36" s="273"/>
      <c r="H36" s="273"/>
      <c r="I36" s="273"/>
      <c r="J36" s="273"/>
      <c r="K36" s="273"/>
      <c r="L36" s="273"/>
      <c r="M36" s="273"/>
      <c r="N36" s="273"/>
      <c r="O36" s="273"/>
      <c r="P36" s="273"/>
      <c r="Q36" s="273"/>
      <c r="R36" s="273"/>
      <c r="S36" s="273"/>
      <c r="T36" s="273"/>
      <c r="U36" s="246"/>
      <c r="V36" s="246"/>
      <c r="W36" s="246"/>
      <c r="X36" s="246"/>
      <c r="Y36" s="246"/>
      <c r="Z36" s="246"/>
      <c r="AA36" s="246"/>
      <c r="AB36" s="246"/>
      <c r="AC36" s="273"/>
      <c r="AD36" s="273"/>
      <c r="AE36" s="273"/>
      <c r="AF36" s="273"/>
      <c r="AG36" s="273"/>
      <c r="AH36" s="273"/>
      <c r="AI36" s="246"/>
      <c r="AJ36" s="249"/>
      <c r="AK36" s="249"/>
      <c r="AL36" s="267"/>
      <c r="AM36" s="249"/>
      <c r="AN36" s="249"/>
      <c r="AO36" s="267"/>
      <c r="AP36" s="268"/>
      <c r="AQ36" s="204">
        <v>2</v>
      </c>
      <c r="AR36" s="204">
        <v>0</v>
      </c>
      <c r="AS36" s="269">
        <v>2</v>
      </c>
      <c r="AT36" s="204">
        <v>0</v>
      </c>
      <c r="AU36" s="204">
        <v>0</v>
      </c>
      <c r="AV36" s="269">
        <v>0</v>
      </c>
      <c r="AW36" s="270">
        <f>SUM(AV36/AS36)</f>
        <v>0</v>
      </c>
    </row>
    <row r="37" spans="1:49" ht="15.75" customHeight="1" x14ac:dyDescent="0.2">
      <c r="A37" s="272" t="s">
        <v>394</v>
      </c>
      <c r="B37" s="273"/>
      <c r="C37" s="273"/>
      <c r="D37" s="273"/>
      <c r="E37" s="273"/>
      <c r="F37" s="273"/>
      <c r="G37" s="273"/>
      <c r="H37" s="273"/>
      <c r="I37" s="273"/>
      <c r="J37" s="273"/>
      <c r="K37" s="273"/>
      <c r="L37" s="273"/>
      <c r="M37" s="273"/>
      <c r="N37" s="273"/>
      <c r="O37" s="273"/>
      <c r="P37" s="273"/>
      <c r="Q37" s="273"/>
      <c r="R37" s="273"/>
      <c r="S37" s="273"/>
      <c r="T37" s="273"/>
      <c r="U37" s="246"/>
      <c r="V37" s="246"/>
      <c r="W37" s="246"/>
      <c r="X37" s="246"/>
      <c r="Y37" s="246"/>
      <c r="Z37" s="246"/>
      <c r="AA37" s="246"/>
      <c r="AB37" s="246"/>
      <c r="AC37" s="273"/>
      <c r="AD37" s="273"/>
      <c r="AE37" s="273"/>
      <c r="AF37" s="273"/>
      <c r="AG37" s="273"/>
      <c r="AH37" s="273"/>
      <c r="AI37" s="246"/>
      <c r="AJ37" s="249"/>
      <c r="AK37" s="249"/>
      <c r="AL37" s="267"/>
      <c r="AM37" s="249"/>
      <c r="AN37" s="249"/>
      <c r="AO37" s="267"/>
      <c r="AP37" s="268"/>
      <c r="AQ37" s="204">
        <v>1</v>
      </c>
      <c r="AR37" s="204">
        <v>0</v>
      </c>
      <c r="AS37" s="269">
        <v>1</v>
      </c>
      <c r="AT37" s="204">
        <v>1</v>
      </c>
      <c r="AU37" s="204">
        <v>0</v>
      </c>
      <c r="AV37" s="269">
        <v>1</v>
      </c>
      <c r="AW37" s="270">
        <f>SUM(AV37/AS37)</f>
        <v>1</v>
      </c>
    </row>
    <row r="38" spans="1:49" ht="15.75" customHeight="1" x14ac:dyDescent="0.2">
      <c r="A38" s="272" t="s">
        <v>395</v>
      </c>
      <c r="B38" s="273"/>
      <c r="C38" s="273"/>
      <c r="D38" s="273"/>
      <c r="E38" s="273"/>
      <c r="F38" s="273"/>
      <c r="G38" s="273"/>
      <c r="H38" s="273"/>
      <c r="I38" s="273"/>
      <c r="J38" s="273"/>
      <c r="K38" s="273"/>
      <c r="L38" s="273"/>
      <c r="M38" s="273"/>
      <c r="N38" s="273"/>
      <c r="O38" s="273"/>
      <c r="P38" s="273"/>
      <c r="Q38" s="273"/>
      <c r="R38" s="273"/>
      <c r="S38" s="273"/>
      <c r="T38" s="273"/>
      <c r="U38" s="246"/>
      <c r="V38" s="246"/>
      <c r="W38" s="246"/>
      <c r="X38" s="246"/>
      <c r="Y38" s="246"/>
      <c r="Z38" s="246"/>
      <c r="AA38" s="246"/>
      <c r="AB38" s="246"/>
      <c r="AC38" s="273"/>
      <c r="AD38" s="273"/>
      <c r="AE38" s="273"/>
      <c r="AF38" s="273"/>
      <c r="AG38" s="273"/>
      <c r="AH38" s="273"/>
      <c r="AI38" s="246"/>
      <c r="AJ38" s="249"/>
      <c r="AK38" s="249"/>
      <c r="AL38" s="267"/>
      <c r="AM38" s="249"/>
      <c r="AN38" s="249"/>
      <c r="AO38" s="267"/>
      <c r="AP38" s="268"/>
      <c r="AQ38" s="204">
        <v>1</v>
      </c>
      <c r="AR38" s="204">
        <v>0</v>
      </c>
      <c r="AS38" s="269">
        <v>1</v>
      </c>
      <c r="AT38" s="204">
        <v>1</v>
      </c>
      <c r="AU38" s="204">
        <v>0</v>
      </c>
      <c r="AV38" s="269">
        <v>1</v>
      </c>
      <c r="AW38" s="270">
        <f>SUM(AV38/AS38)</f>
        <v>1</v>
      </c>
    </row>
    <row r="39" spans="1:49" ht="15.75" customHeight="1" x14ac:dyDescent="0.2">
      <c r="A39" s="245" t="s">
        <v>396</v>
      </c>
      <c r="B39" s="273"/>
      <c r="C39" s="273"/>
      <c r="D39" s="273"/>
      <c r="E39" s="273"/>
      <c r="F39" s="273"/>
      <c r="G39" s="273"/>
      <c r="H39" s="273"/>
      <c r="I39" s="273"/>
      <c r="J39" s="273"/>
      <c r="K39" s="273"/>
      <c r="L39" s="273"/>
      <c r="M39" s="273"/>
      <c r="N39" s="273"/>
      <c r="O39" s="273"/>
      <c r="P39" s="273"/>
      <c r="Q39" s="273"/>
      <c r="R39" s="273"/>
      <c r="S39" s="273"/>
      <c r="T39" s="273"/>
      <c r="U39" s="246"/>
      <c r="V39" s="246"/>
      <c r="W39" s="246"/>
      <c r="X39" s="246"/>
      <c r="Y39" s="246"/>
      <c r="Z39" s="246"/>
      <c r="AA39" s="246"/>
      <c r="AB39" s="246"/>
      <c r="AC39" s="273"/>
      <c r="AD39" s="273"/>
      <c r="AE39" s="273"/>
      <c r="AF39" s="273"/>
      <c r="AG39" s="273"/>
      <c r="AH39" s="273"/>
      <c r="AI39" s="246"/>
      <c r="AJ39" s="249"/>
      <c r="AK39" s="249"/>
      <c r="AL39" s="267"/>
      <c r="AM39" s="249"/>
      <c r="AN39" s="249"/>
      <c r="AO39" s="267"/>
      <c r="AP39" s="268"/>
      <c r="AQ39" s="274"/>
      <c r="AR39" s="274"/>
      <c r="AS39" s="274"/>
      <c r="AT39" s="274"/>
      <c r="AU39" s="274"/>
      <c r="AV39" s="274"/>
      <c r="AW39" s="275"/>
    </row>
    <row r="40" spans="1:49" ht="15.75" customHeight="1" x14ac:dyDescent="0.2">
      <c r="A40" s="276" t="s">
        <v>397</v>
      </c>
      <c r="B40" s="262" t="s">
        <v>75</v>
      </c>
      <c r="C40" s="204">
        <v>4</v>
      </c>
      <c r="D40" s="204">
        <v>4</v>
      </c>
      <c r="E40" s="263">
        <f>SUM(D40/C40)</f>
        <v>1</v>
      </c>
      <c r="F40" s="248">
        <v>7</v>
      </c>
      <c r="G40" s="248">
        <v>5</v>
      </c>
      <c r="H40" s="264">
        <f>SUM(G40/F40)</f>
        <v>0.7142857142857143</v>
      </c>
      <c r="I40" s="204">
        <v>9</v>
      </c>
      <c r="J40" s="204">
        <v>8</v>
      </c>
      <c r="K40" s="263">
        <f>SUM(J40/I40)</f>
        <v>0.88888888888888884</v>
      </c>
      <c r="L40" s="248">
        <v>30</v>
      </c>
      <c r="M40" s="248">
        <v>16</v>
      </c>
      <c r="N40" s="264">
        <f>SUM(M40/L40)</f>
        <v>0.53333333333333333</v>
      </c>
      <c r="O40" s="204">
        <v>21</v>
      </c>
      <c r="P40" s="204">
        <v>11</v>
      </c>
      <c r="Q40" s="204">
        <f t="shared" ref="Q40:Q49" si="11">SUM(O40:P40)</f>
        <v>32</v>
      </c>
      <c r="R40" s="204">
        <v>9</v>
      </c>
      <c r="S40" s="204">
        <v>7</v>
      </c>
      <c r="T40" s="204">
        <f t="shared" ref="T40:T49" si="12">SUM(R40:S40)</f>
        <v>16</v>
      </c>
      <c r="U40" s="263">
        <f t="shared" ref="U40:U49" si="13">SUM(T40/Q40)</f>
        <v>0.5</v>
      </c>
      <c r="V40" s="248">
        <v>15</v>
      </c>
      <c r="W40" s="248">
        <v>4</v>
      </c>
      <c r="X40" s="248">
        <f t="shared" ref="X40:X49" si="14">SUM(V40:W40)</f>
        <v>19</v>
      </c>
      <c r="Y40" s="248">
        <v>7</v>
      </c>
      <c r="Z40" s="248">
        <v>3</v>
      </c>
      <c r="AA40" s="248">
        <f t="shared" ref="AA40:AA49" si="15">SUM(Y40:Z40)</f>
        <v>10</v>
      </c>
      <c r="AB40" s="264">
        <f t="shared" ref="AB40:AB49" si="16">SUM(AA40/X40)</f>
        <v>0.52631578947368418</v>
      </c>
      <c r="AC40" s="204">
        <v>0</v>
      </c>
      <c r="AD40" s="204">
        <v>3</v>
      </c>
      <c r="AE40" s="204">
        <f t="shared" ref="AE40:AE49" si="17">SUM(AC40:AD40)</f>
        <v>3</v>
      </c>
      <c r="AF40" s="204">
        <v>0</v>
      </c>
      <c r="AG40" s="204">
        <v>1</v>
      </c>
      <c r="AH40" s="204">
        <f t="shared" ref="AH40:AH49" si="18">SUM(AF40:AG40)</f>
        <v>1</v>
      </c>
      <c r="AI40" s="263">
        <f t="shared" ref="AI40:AI49" si="19">SUM(AH40/AE40)</f>
        <v>0.33333333333333331</v>
      </c>
      <c r="AJ40" s="249">
        <v>9</v>
      </c>
      <c r="AK40" s="249">
        <v>3</v>
      </c>
      <c r="AL40" s="267">
        <f t="shared" ref="AL40:AL49" si="20">SUM(AJ40:AK40)</f>
        <v>12</v>
      </c>
      <c r="AM40" s="249">
        <v>7</v>
      </c>
      <c r="AN40" s="249">
        <v>2</v>
      </c>
      <c r="AO40" s="267">
        <f t="shared" ref="AO40:AO49" si="21">SUM(AM40:AN40)</f>
        <v>9</v>
      </c>
      <c r="AP40" s="268">
        <f t="shared" ref="AP40:AP49" si="22">SUM(AO40/AL40)</f>
        <v>0.75</v>
      </c>
      <c r="AQ40" s="204">
        <v>3</v>
      </c>
      <c r="AR40" s="204">
        <v>0</v>
      </c>
      <c r="AS40" s="269">
        <f t="shared" ref="AS40:AS49" si="23">SUM(AQ40:AR40)</f>
        <v>3</v>
      </c>
      <c r="AT40" s="204">
        <v>3</v>
      </c>
      <c r="AU40" s="204">
        <v>0</v>
      </c>
      <c r="AV40" s="269">
        <f t="shared" ref="AV40:AV49" si="24">SUM(AT40:AU40)</f>
        <v>3</v>
      </c>
      <c r="AW40" s="270">
        <f t="shared" ref="AW40:AW49" si="25">SUM(AV40/AS40)</f>
        <v>1</v>
      </c>
    </row>
    <row r="41" spans="1:49" ht="15.75" customHeight="1" x14ac:dyDescent="0.2">
      <c r="A41" s="277" t="s">
        <v>398</v>
      </c>
      <c r="B41" s="262" t="s">
        <v>75</v>
      </c>
      <c r="C41" s="204" t="s">
        <v>75</v>
      </c>
      <c r="D41" s="204" t="s">
        <v>75</v>
      </c>
      <c r="E41" s="204" t="s">
        <v>75</v>
      </c>
      <c r="F41" s="248" t="s">
        <v>75</v>
      </c>
      <c r="G41" s="248" t="s">
        <v>75</v>
      </c>
      <c r="H41" s="248" t="s">
        <v>75</v>
      </c>
      <c r="I41" s="204" t="s">
        <v>75</v>
      </c>
      <c r="J41" s="204" t="s">
        <v>75</v>
      </c>
      <c r="K41" s="204" t="s">
        <v>75</v>
      </c>
      <c r="L41" s="248" t="s">
        <v>75</v>
      </c>
      <c r="M41" s="248" t="s">
        <v>75</v>
      </c>
      <c r="N41" s="248" t="s">
        <v>75</v>
      </c>
      <c r="O41" s="204">
        <v>2</v>
      </c>
      <c r="P41" s="204">
        <v>0</v>
      </c>
      <c r="Q41" s="204">
        <f t="shared" si="11"/>
        <v>2</v>
      </c>
      <c r="R41" s="204">
        <v>1</v>
      </c>
      <c r="S41" s="204">
        <v>0</v>
      </c>
      <c r="T41" s="204">
        <f t="shared" si="12"/>
        <v>1</v>
      </c>
      <c r="U41" s="263">
        <f t="shared" si="13"/>
        <v>0.5</v>
      </c>
      <c r="V41" s="248">
        <v>1</v>
      </c>
      <c r="W41" s="248">
        <v>5</v>
      </c>
      <c r="X41" s="248">
        <f t="shared" si="14"/>
        <v>6</v>
      </c>
      <c r="Y41" s="248">
        <v>0</v>
      </c>
      <c r="Z41" s="248">
        <v>5</v>
      </c>
      <c r="AA41" s="248">
        <f t="shared" si="15"/>
        <v>5</v>
      </c>
      <c r="AB41" s="264">
        <f t="shared" si="16"/>
        <v>0.83333333333333337</v>
      </c>
      <c r="AC41" s="204">
        <v>3</v>
      </c>
      <c r="AD41" s="204">
        <v>0</v>
      </c>
      <c r="AE41" s="204">
        <f t="shared" si="17"/>
        <v>3</v>
      </c>
      <c r="AF41" s="204">
        <v>2</v>
      </c>
      <c r="AG41" s="204">
        <v>0</v>
      </c>
      <c r="AH41" s="204">
        <f t="shared" si="18"/>
        <v>2</v>
      </c>
      <c r="AI41" s="263">
        <f t="shared" si="19"/>
        <v>0.66666666666666663</v>
      </c>
      <c r="AJ41" s="249">
        <v>4</v>
      </c>
      <c r="AK41" s="249">
        <v>0</v>
      </c>
      <c r="AL41" s="267">
        <f t="shared" si="20"/>
        <v>4</v>
      </c>
      <c r="AM41" s="249">
        <v>3</v>
      </c>
      <c r="AN41" s="249">
        <v>0</v>
      </c>
      <c r="AO41" s="267">
        <f t="shared" si="21"/>
        <v>3</v>
      </c>
      <c r="AP41" s="268">
        <f t="shared" si="22"/>
        <v>0.75</v>
      </c>
      <c r="AQ41" s="204">
        <v>5</v>
      </c>
      <c r="AR41" s="204">
        <v>0</v>
      </c>
      <c r="AS41" s="269">
        <f t="shared" si="23"/>
        <v>5</v>
      </c>
      <c r="AT41" s="204">
        <v>5</v>
      </c>
      <c r="AU41" s="204">
        <v>0</v>
      </c>
      <c r="AV41" s="269">
        <f t="shared" si="24"/>
        <v>5</v>
      </c>
      <c r="AW41" s="270">
        <f t="shared" si="25"/>
        <v>1</v>
      </c>
    </row>
    <row r="42" spans="1:49" ht="15.75" customHeight="1" x14ac:dyDescent="0.2">
      <c r="A42" s="277" t="s">
        <v>399</v>
      </c>
      <c r="B42" s="262" t="s">
        <v>75</v>
      </c>
      <c r="C42" s="204">
        <v>2</v>
      </c>
      <c r="D42" s="204">
        <v>1</v>
      </c>
      <c r="E42" s="263">
        <f>SUM(D42/C42)</f>
        <v>0.5</v>
      </c>
      <c r="F42" s="248">
        <v>8</v>
      </c>
      <c r="G42" s="248">
        <v>6</v>
      </c>
      <c r="H42" s="264">
        <f t="shared" ref="H42:H48" si="26">SUM(G42/F42)</f>
        <v>0.75</v>
      </c>
      <c r="I42" s="204">
        <v>9</v>
      </c>
      <c r="J42" s="204">
        <v>5</v>
      </c>
      <c r="K42" s="263">
        <f t="shared" ref="K42:K48" si="27">SUM(J42/I42)</f>
        <v>0.55555555555555558</v>
      </c>
      <c r="L42" s="248">
        <v>10</v>
      </c>
      <c r="M42" s="248">
        <v>8</v>
      </c>
      <c r="N42" s="264">
        <f t="shared" ref="N42:N48" si="28">SUM(M42/L42)</f>
        <v>0.8</v>
      </c>
      <c r="O42" s="204">
        <v>18</v>
      </c>
      <c r="P42" s="204">
        <v>10</v>
      </c>
      <c r="Q42" s="204">
        <f t="shared" si="11"/>
        <v>28</v>
      </c>
      <c r="R42" s="204">
        <v>17</v>
      </c>
      <c r="S42" s="204">
        <v>6</v>
      </c>
      <c r="T42" s="204">
        <f t="shared" si="12"/>
        <v>23</v>
      </c>
      <c r="U42" s="263">
        <f t="shared" si="13"/>
        <v>0.8214285714285714</v>
      </c>
      <c r="V42" s="248">
        <v>14</v>
      </c>
      <c r="W42" s="248">
        <v>6</v>
      </c>
      <c r="X42" s="248">
        <f t="shared" si="14"/>
        <v>20</v>
      </c>
      <c r="Y42" s="248">
        <v>10</v>
      </c>
      <c r="Z42" s="248">
        <v>5</v>
      </c>
      <c r="AA42" s="248">
        <f t="shared" si="15"/>
        <v>15</v>
      </c>
      <c r="AB42" s="264">
        <f t="shared" si="16"/>
        <v>0.75</v>
      </c>
      <c r="AC42" s="204">
        <v>5</v>
      </c>
      <c r="AD42" s="204">
        <v>4</v>
      </c>
      <c r="AE42" s="204">
        <f t="shared" si="17"/>
        <v>9</v>
      </c>
      <c r="AF42" s="204">
        <v>4</v>
      </c>
      <c r="AG42" s="204">
        <v>3</v>
      </c>
      <c r="AH42" s="204">
        <f t="shared" si="18"/>
        <v>7</v>
      </c>
      <c r="AI42" s="263">
        <f t="shared" si="19"/>
        <v>0.77777777777777779</v>
      </c>
      <c r="AJ42" s="249">
        <v>4</v>
      </c>
      <c r="AK42" s="249">
        <v>0</v>
      </c>
      <c r="AL42" s="267">
        <f t="shared" si="20"/>
        <v>4</v>
      </c>
      <c r="AM42" s="249">
        <v>3</v>
      </c>
      <c r="AN42" s="249">
        <v>0</v>
      </c>
      <c r="AO42" s="267">
        <f t="shared" si="21"/>
        <v>3</v>
      </c>
      <c r="AP42" s="268">
        <f t="shared" si="22"/>
        <v>0.75</v>
      </c>
      <c r="AQ42" s="204">
        <v>5</v>
      </c>
      <c r="AR42" s="204">
        <v>0</v>
      </c>
      <c r="AS42" s="269">
        <f t="shared" si="23"/>
        <v>5</v>
      </c>
      <c r="AT42" s="204">
        <v>5</v>
      </c>
      <c r="AU42" s="204">
        <v>0</v>
      </c>
      <c r="AV42" s="269">
        <f t="shared" si="24"/>
        <v>5</v>
      </c>
      <c r="AW42" s="270">
        <f t="shared" si="25"/>
        <v>1</v>
      </c>
    </row>
    <row r="43" spans="1:49" ht="15.75" customHeight="1" x14ac:dyDescent="0.2">
      <c r="A43" s="277" t="s">
        <v>400</v>
      </c>
      <c r="B43" s="262" t="s">
        <v>75</v>
      </c>
      <c r="C43" s="204">
        <v>6</v>
      </c>
      <c r="D43" s="204">
        <v>5</v>
      </c>
      <c r="E43" s="263">
        <f>SUM(D43/C43)</f>
        <v>0.83333333333333337</v>
      </c>
      <c r="F43" s="248">
        <v>7</v>
      </c>
      <c r="G43" s="248">
        <v>3</v>
      </c>
      <c r="H43" s="264">
        <f t="shared" si="26"/>
        <v>0.42857142857142855</v>
      </c>
      <c r="I43" s="204">
        <v>6</v>
      </c>
      <c r="J43" s="204">
        <v>2</v>
      </c>
      <c r="K43" s="263">
        <f t="shared" si="27"/>
        <v>0.33333333333333331</v>
      </c>
      <c r="L43" s="248">
        <v>5</v>
      </c>
      <c r="M43" s="248">
        <v>4</v>
      </c>
      <c r="N43" s="264">
        <f t="shared" si="28"/>
        <v>0.8</v>
      </c>
      <c r="O43" s="204">
        <v>0</v>
      </c>
      <c r="P43" s="204">
        <v>10</v>
      </c>
      <c r="Q43" s="204">
        <f t="shared" si="11"/>
        <v>10</v>
      </c>
      <c r="R43" s="204">
        <v>0</v>
      </c>
      <c r="S43" s="204">
        <v>6</v>
      </c>
      <c r="T43" s="204">
        <f t="shared" si="12"/>
        <v>6</v>
      </c>
      <c r="U43" s="263">
        <f t="shared" si="13"/>
        <v>0.6</v>
      </c>
      <c r="V43" s="248">
        <v>4</v>
      </c>
      <c r="W43" s="248">
        <v>4</v>
      </c>
      <c r="X43" s="248">
        <f t="shared" si="14"/>
        <v>8</v>
      </c>
      <c r="Y43" s="248">
        <v>4</v>
      </c>
      <c r="Z43" s="248">
        <v>2</v>
      </c>
      <c r="AA43" s="248">
        <f t="shared" si="15"/>
        <v>6</v>
      </c>
      <c r="AB43" s="264">
        <f t="shared" si="16"/>
        <v>0.75</v>
      </c>
      <c r="AC43" s="204">
        <v>2</v>
      </c>
      <c r="AD43" s="204">
        <v>5</v>
      </c>
      <c r="AE43" s="204">
        <f t="shared" si="17"/>
        <v>7</v>
      </c>
      <c r="AF43" s="204">
        <v>0</v>
      </c>
      <c r="AG43" s="204">
        <v>3</v>
      </c>
      <c r="AH43" s="204">
        <f t="shared" si="18"/>
        <v>3</v>
      </c>
      <c r="AI43" s="263">
        <f t="shared" si="19"/>
        <v>0.42857142857142855</v>
      </c>
      <c r="AJ43" s="249">
        <v>1</v>
      </c>
      <c r="AK43" s="249">
        <v>2</v>
      </c>
      <c r="AL43" s="267">
        <f t="shared" si="20"/>
        <v>3</v>
      </c>
      <c r="AM43" s="249">
        <v>1</v>
      </c>
      <c r="AN43" s="249">
        <v>0</v>
      </c>
      <c r="AO43" s="267">
        <f t="shared" si="21"/>
        <v>1</v>
      </c>
      <c r="AP43" s="268">
        <f t="shared" si="22"/>
        <v>0.33333333333333331</v>
      </c>
      <c r="AQ43" s="204">
        <v>3</v>
      </c>
      <c r="AR43" s="204">
        <v>0</v>
      </c>
      <c r="AS43" s="269">
        <f t="shared" si="23"/>
        <v>3</v>
      </c>
      <c r="AT43" s="204">
        <v>3</v>
      </c>
      <c r="AU43" s="204">
        <v>0</v>
      </c>
      <c r="AV43" s="269">
        <f t="shared" si="24"/>
        <v>3</v>
      </c>
      <c r="AW43" s="270">
        <f t="shared" si="25"/>
        <v>1</v>
      </c>
    </row>
    <row r="44" spans="1:49" ht="15.75" customHeight="1" x14ac:dyDescent="0.2">
      <c r="A44" s="277" t="s">
        <v>401</v>
      </c>
      <c r="B44" s="262" t="s">
        <v>75</v>
      </c>
      <c r="C44" s="204">
        <v>2</v>
      </c>
      <c r="D44" s="204">
        <v>2</v>
      </c>
      <c r="E44" s="263">
        <f>SUM(D44/C44)</f>
        <v>1</v>
      </c>
      <c r="F44" s="248">
        <v>5</v>
      </c>
      <c r="G44" s="248">
        <v>4</v>
      </c>
      <c r="H44" s="264">
        <f t="shared" si="26"/>
        <v>0.8</v>
      </c>
      <c r="I44" s="204">
        <v>5</v>
      </c>
      <c r="J44" s="204">
        <v>4</v>
      </c>
      <c r="K44" s="263">
        <f t="shared" si="27"/>
        <v>0.8</v>
      </c>
      <c r="L44" s="248">
        <v>4</v>
      </c>
      <c r="M44" s="248">
        <v>3</v>
      </c>
      <c r="N44" s="264">
        <f t="shared" si="28"/>
        <v>0.75</v>
      </c>
      <c r="O44" s="204">
        <v>4</v>
      </c>
      <c r="P44" s="204">
        <v>2</v>
      </c>
      <c r="Q44" s="204">
        <f t="shared" si="11"/>
        <v>6</v>
      </c>
      <c r="R44" s="204">
        <v>4</v>
      </c>
      <c r="S44" s="204">
        <v>0</v>
      </c>
      <c r="T44" s="204">
        <f t="shared" si="12"/>
        <v>4</v>
      </c>
      <c r="U44" s="263">
        <f t="shared" si="13"/>
        <v>0.66666666666666663</v>
      </c>
      <c r="V44" s="248">
        <v>2</v>
      </c>
      <c r="W44" s="248">
        <v>0</v>
      </c>
      <c r="X44" s="248">
        <f t="shared" si="14"/>
        <v>2</v>
      </c>
      <c r="Y44" s="248">
        <v>2</v>
      </c>
      <c r="Z44" s="248">
        <v>0</v>
      </c>
      <c r="AA44" s="248">
        <f t="shared" si="15"/>
        <v>2</v>
      </c>
      <c r="AB44" s="264">
        <f t="shared" si="16"/>
        <v>1</v>
      </c>
      <c r="AC44" s="204">
        <v>2</v>
      </c>
      <c r="AD44" s="204">
        <v>0</v>
      </c>
      <c r="AE44" s="204">
        <f t="shared" si="17"/>
        <v>2</v>
      </c>
      <c r="AF44" s="204">
        <v>0</v>
      </c>
      <c r="AG44" s="204">
        <v>0</v>
      </c>
      <c r="AH44" s="204">
        <f t="shared" si="18"/>
        <v>0</v>
      </c>
      <c r="AI44" s="263">
        <f t="shared" si="19"/>
        <v>0</v>
      </c>
      <c r="AJ44" s="249">
        <v>3</v>
      </c>
      <c r="AK44" s="249">
        <v>0</v>
      </c>
      <c r="AL44" s="267">
        <f t="shared" si="20"/>
        <v>3</v>
      </c>
      <c r="AM44" s="249">
        <v>3</v>
      </c>
      <c r="AN44" s="249">
        <v>0</v>
      </c>
      <c r="AO44" s="267">
        <f t="shared" si="21"/>
        <v>3</v>
      </c>
      <c r="AP44" s="268">
        <f t="shared" si="22"/>
        <v>1</v>
      </c>
      <c r="AQ44" s="204">
        <v>7</v>
      </c>
      <c r="AR44" s="204">
        <v>0</v>
      </c>
      <c r="AS44" s="269">
        <f t="shared" si="23"/>
        <v>7</v>
      </c>
      <c r="AT44" s="204">
        <v>7</v>
      </c>
      <c r="AU44" s="204">
        <v>0</v>
      </c>
      <c r="AV44" s="269">
        <f t="shared" si="24"/>
        <v>7</v>
      </c>
      <c r="AW44" s="270">
        <f t="shared" si="25"/>
        <v>1</v>
      </c>
    </row>
    <row r="45" spans="1:49" ht="15.75" customHeight="1" x14ac:dyDescent="0.2">
      <c r="A45" s="277" t="s">
        <v>402</v>
      </c>
      <c r="B45" s="262" t="s">
        <v>75</v>
      </c>
      <c r="C45" s="204">
        <v>3</v>
      </c>
      <c r="D45" s="204">
        <v>2</v>
      </c>
      <c r="E45" s="263">
        <f>SUM(D45/C45)</f>
        <v>0.66666666666666663</v>
      </c>
      <c r="F45" s="248">
        <v>2</v>
      </c>
      <c r="G45" s="248">
        <v>2</v>
      </c>
      <c r="H45" s="264">
        <f t="shared" si="26"/>
        <v>1</v>
      </c>
      <c r="I45" s="204">
        <v>2</v>
      </c>
      <c r="J45" s="204">
        <v>2</v>
      </c>
      <c r="K45" s="263">
        <f t="shared" si="27"/>
        <v>1</v>
      </c>
      <c r="L45" s="248">
        <v>5</v>
      </c>
      <c r="M45" s="248">
        <v>5</v>
      </c>
      <c r="N45" s="264">
        <f t="shared" si="28"/>
        <v>1</v>
      </c>
      <c r="O45" s="204">
        <v>9</v>
      </c>
      <c r="P45" s="204">
        <v>5</v>
      </c>
      <c r="Q45" s="204">
        <f t="shared" si="11"/>
        <v>14</v>
      </c>
      <c r="R45" s="204">
        <v>9</v>
      </c>
      <c r="S45" s="204">
        <v>1</v>
      </c>
      <c r="T45" s="204">
        <f t="shared" si="12"/>
        <v>10</v>
      </c>
      <c r="U45" s="263">
        <f t="shared" si="13"/>
        <v>0.7142857142857143</v>
      </c>
      <c r="V45" s="248">
        <v>7</v>
      </c>
      <c r="W45" s="248">
        <v>0</v>
      </c>
      <c r="X45" s="248">
        <f t="shared" si="14"/>
        <v>7</v>
      </c>
      <c r="Y45" s="248">
        <v>6</v>
      </c>
      <c r="Z45" s="248">
        <v>0</v>
      </c>
      <c r="AA45" s="248">
        <f t="shared" si="15"/>
        <v>6</v>
      </c>
      <c r="AB45" s="264">
        <f t="shared" si="16"/>
        <v>0.8571428571428571</v>
      </c>
      <c r="AC45" s="204">
        <v>4</v>
      </c>
      <c r="AD45" s="204">
        <v>0</v>
      </c>
      <c r="AE45" s="204">
        <f t="shared" si="17"/>
        <v>4</v>
      </c>
      <c r="AF45" s="204">
        <v>0</v>
      </c>
      <c r="AG45" s="204">
        <v>0</v>
      </c>
      <c r="AH45" s="204">
        <f t="shared" si="18"/>
        <v>0</v>
      </c>
      <c r="AI45" s="263">
        <f t="shared" si="19"/>
        <v>0</v>
      </c>
      <c r="AJ45" s="249">
        <v>4</v>
      </c>
      <c r="AK45" s="249">
        <v>0</v>
      </c>
      <c r="AL45" s="267">
        <f t="shared" si="20"/>
        <v>4</v>
      </c>
      <c r="AM45" s="249">
        <v>3</v>
      </c>
      <c r="AN45" s="249">
        <v>0</v>
      </c>
      <c r="AO45" s="267">
        <f t="shared" si="21"/>
        <v>3</v>
      </c>
      <c r="AP45" s="268">
        <f t="shared" si="22"/>
        <v>0.75</v>
      </c>
      <c r="AQ45" s="204">
        <v>4</v>
      </c>
      <c r="AR45" s="204">
        <v>0</v>
      </c>
      <c r="AS45" s="269">
        <f t="shared" si="23"/>
        <v>4</v>
      </c>
      <c r="AT45" s="204">
        <v>4</v>
      </c>
      <c r="AU45" s="204">
        <v>0</v>
      </c>
      <c r="AV45" s="269">
        <f t="shared" si="24"/>
        <v>4</v>
      </c>
      <c r="AW45" s="270">
        <f t="shared" si="25"/>
        <v>1</v>
      </c>
    </row>
    <row r="46" spans="1:49" ht="15.75" customHeight="1" x14ac:dyDescent="0.2">
      <c r="A46" s="277" t="s">
        <v>403</v>
      </c>
      <c r="B46" s="262" t="s">
        <v>75</v>
      </c>
      <c r="C46" s="204">
        <v>5</v>
      </c>
      <c r="D46" s="204">
        <v>5</v>
      </c>
      <c r="E46" s="263">
        <f>SUM(D46/C46)</f>
        <v>1</v>
      </c>
      <c r="F46" s="248">
        <v>8</v>
      </c>
      <c r="G46" s="248">
        <v>8</v>
      </c>
      <c r="H46" s="264">
        <f t="shared" si="26"/>
        <v>1</v>
      </c>
      <c r="I46" s="204">
        <v>9</v>
      </c>
      <c r="J46" s="204">
        <v>8</v>
      </c>
      <c r="K46" s="263">
        <f t="shared" si="27"/>
        <v>0.88888888888888884</v>
      </c>
      <c r="L46" s="248">
        <v>12</v>
      </c>
      <c r="M46" s="248">
        <v>7</v>
      </c>
      <c r="N46" s="264">
        <f t="shared" si="28"/>
        <v>0.58333333333333337</v>
      </c>
      <c r="O46" s="204">
        <v>7</v>
      </c>
      <c r="P46" s="204">
        <v>0</v>
      </c>
      <c r="Q46" s="204">
        <f t="shared" si="11"/>
        <v>7</v>
      </c>
      <c r="R46" s="204">
        <v>4</v>
      </c>
      <c r="S46" s="204">
        <v>0</v>
      </c>
      <c r="T46" s="204">
        <f t="shared" si="12"/>
        <v>4</v>
      </c>
      <c r="U46" s="263">
        <f t="shared" si="13"/>
        <v>0.5714285714285714</v>
      </c>
      <c r="V46" s="248">
        <v>5</v>
      </c>
      <c r="W46" s="248">
        <v>6</v>
      </c>
      <c r="X46" s="248">
        <f t="shared" si="14"/>
        <v>11</v>
      </c>
      <c r="Y46" s="248">
        <v>2</v>
      </c>
      <c r="Z46" s="248">
        <v>4</v>
      </c>
      <c r="AA46" s="248">
        <f t="shared" si="15"/>
        <v>6</v>
      </c>
      <c r="AB46" s="264">
        <f t="shared" si="16"/>
        <v>0.54545454545454541</v>
      </c>
      <c r="AC46" s="204">
        <v>4</v>
      </c>
      <c r="AD46" s="204">
        <v>3</v>
      </c>
      <c r="AE46" s="204">
        <f t="shared" si="17"/>
        <v>7</v>
      </c>
      <c r="AF46" s="204">
        <v>2</v>
      </c>
      <c r="AG46" s="204">
        <v>0</v>
      </c>
      <c r="AH46" s="204">
        <f t="shared" si="18"/>
        <v>2</v>
      </c>
      <c r="AI46" s="263">
        <f t="shared" si="19"/>
        <v>0.2857142857142857</v>
      </c>
      <c r="AJ46" s="249">
        <v>4</v>
      </c>
      <c r="AK46" s="249">
        <v>9</v>
      </c>
      <c r="AL46" s="267">
        <f t="shared" si="20"/>
        <v>13</v>
      </c>
      <c r="AM46" s="249">
        <v>3</v>
      </c>
      <c r="AN46" s="249">
        <v>8</v>
      </c>
      <c r="AO46" s="267">
        <f t="shared" si="21"/>
        <v>11</v>
      </c>
      <c r="AP46" s="268">
        <f t="shared" si="22"/>
        <v>0.84615384615384615</v>
      </c>
      <c r="AQ46" s="204">
        <v>3</v>
      </c>
      <c r="AR46" s="204">
        <v>0</v>
      </c>
      <c r="AS46" s="269">
        <f t="shared" si="23"/>
        <v>3</v>
      </c>
      <c r="AT46" s="204">
        <v>3</v>
      </c>
      <c r="AU46" s="204">
        <v>0</v>
      </c>
      <c r="AV46" s="269">
        <f t="shared" si="24"/>
        <v>3</v>
      </c>
      <c r="AW46" s="270">
        <f t="shared" si="25"/>
        <v>1</v>
      </c>
    </row>
    <row r="47" spans="1:49" ht="15.75" customHeight="1" x14ac:dyDescent="0.2">
      <c r="A47" s="277" t="s">
        <v>404</v>
      </c>
      <c r="B47" s="262"/>
      <c r="C47" s="204" t="s">
        <v>75</v>
      </c>
      <c r="D47" s="204" t="s">
        <v>75</v>
      </c>
      <c r="E47" s="204" t="s">
        <v>75</v>
      </c>
      <c r="F47" s="248">
        <v>5</v>
      </c>
      <c r="G47" s="248">
        <v>4</v>
      </c>
      <c r="H47" s="264">
        <f t="shared" si="26"/>
        <v>0.8</v>
      </c>
      <c r="I47" s="204">
        <v>7</v>
      </c>
      <c r="J47" s="204">
        <v>6</v>
      </c>
      <c r="K47" s="263">
        <f t="shared" si="27"/>
        <v>0.8571428571428571</v>
      </c>
      <c r="L47" s="248">
        <v>8</v>
      </c>
      <c r="M47" s="248">
        <v>6</v>
      </c>
      <c r="N47" s="264">
        <f t="shared" si="28"/>
        <v>0.75</v>
      </c>
      <c r="O47" s="204">
        <v>12</v>
      </c>
      <c r="P47" s="204">
        <v>14</v>
      </c>
      <c r="Q47" s="204">
        <f t="shared" si="11"/>
        <v>26</v>
      </c>
      <c r="R47" s="204">
        <v>9</v>
      </c>
      <c r="S47" s="204">
        <v>10</v>
      </c>
      <c r="T47" s="204">
        <f t="shared" si="12"/>
        <v>19</v>
      </c>
      <c r="U47" s="263">
        <f t="shared" si="13"/>
        <v>0.73076923076923073</v>
      </c>
      <c r="V47" s="248">
        <v>6</v>
      </c>
      <c r="W47" s="248">
        <v>0</v>
      </c>
      <c r="X47" s="248">
        <f t="shared" si="14"/>
        <v>6</v>
      </c>
      <c r="Y47" s="248">
        <v>4</v>
      </c>
      <c r="Z47" s="248">
        <v>0</v>
      </c>
      <c r="AA47" s="248">
        <f t="shared" si="15"/>
        <v>4</v>
      </c>
      <c r="AB47" s="264">
        <f t="shared" si="16"/>
        <v>0.66666666666666663</v>
      </c>
      <c r="AC47" s="204">
        <v>6</v>
      </c>
      <c r="AD47" s="204">
        <v>0</v>
      </c>
      <c r="AE47" s="204">
        <f t="shared" si="17"/>
        <v>6</v>
      </c>
      <c r="AF47" s="204">
        <v>1</v>
      </c>
      <c r="AG47" s="204">
        <v>0</v>
      </c>
      <c r="AH47" s="204">
        <f t="shared" si="18"/>
        <v>1</v>
      </c>
      <c r="AI47" s="263">
        <f t="shared" si="19"/>
        <v>0.16666666666666666</v>
      </c>
      <c r="AJ47" s="249">
        <v>5</v>
      </c>
      <c r="AK47" s="249">
        <v>0</v>
      </c>
      <c r="AL47" s="267">
        <f t="shared" si="20"/>
        <v>5</v>
      </c>
      <c r="AM47" s="249">
        <v>2</v>
      </c>
      <c r="AN47" s="249">
        <v>0</v>
      </c>
      <c r="AO47" s="267">
        <f t="shared" si="21"/>
        <v>2</v>
      </c>
      <c r="AP47" s="268">
        <f t="shared" si="22"/>
        <v>0.4</v>
      </c>
      <c r="AQ47" s="204">
        <v>3</v>
      </c>
      <c r="AR47" s="204">
        <v>0</v>
      </c>
      <c r="AS47" s="269">
        <f t="shared" si="23"/>
        <v>3</v>
      </c>
      <c r="AT47" s="204">
        <v>1</v>
      </c>
      <c r="AU47" s="204">
        <v>0</v>
      </c>
      <c r="AV47" s="269">
        <f t="shared" si="24"/>
        <v>1</v>
      </c>
      <c r="AW47" s="270">
        <f t="shared" si="25"/>
        <v>0.33333333333333331</v>
      </c>
    </row>
    <row r="48" spans="1:49" ht="15.75" customHeight="1" x14ac:dyDescent="0.2">
      <c r="A48" s="277" t="s">
        <v>405</v>
      </c>
      <c r="B48" s="262" t="s">
        <v>75</v>
      </c>
      <c r="C48" s="204">
        <v>8</v>
      </c>
      <c r="D48" s="204">
        <v>2</v>
      </c>
      <c r="E48" s="263">
        <f>SUM(D48/C48)</f>
        <v>0.25</v>
      </c>
      <c r="F48" s="248">
        <v>11</v>
      </c>
      <c r="G48" s="248">
        <v>8</v>
      </c>
      <c r="H48" s="264">
        <f t="shared" si="26"/>
        <v>0.72727272727272729</v>
      </c>
      <c r="I48" s="204">
        <v>7</v>
      </c>
      <c r="J48" s="204">
        <v>4</v>
      </c>
      <c r="K48" s="263">
        <f t="shared" si="27"/>
        <v>0.5714285714285714</v>
      </c>
      <c r="L48" s="248">
        <v>6</v>
      </c>
      <c r="M48" s="248">
        <v>4</v>
      </c>
      <c r="N48" s="264">
        <f t="shared" si="28"/>
        <v>0.66666666666666663</v>
      </c>
      <c r="O48" s="204">
        <v>17</v>
      </c>
      <c r="P48" s="204">
        <v>9</v>
      </c>
      <c r="Q48" s="204">
        <f t="shared" si="11"/>
        <v>26</v>
      </c>
      <c r="R48" s="204">
        <v>11</v>
      </c>
      <c r="S48" s="204">
        <v>7</v>
      </c>
      <c r="T48" s="204">
        <f t="shared" si="12"/>
        <v>18</v>
      </c>
      <c r="U48" s="263">
        <f t="shared" si="13"/>
        <v>0.69230769230769229</v>
      </c>
      <c r="V48" s="248">
        <v>11</v>
      </c>
      <c r="W48" s="248">
        <v>0</v>
      </c>
      <c r="X48" s="248">
        <f t="shared" si="14"/>
        <v>11</v>
      </c>
      <c r="Y48" s="248">
        <v>6</v>
      </c>
      <c r="Z48" s="248">
        <v>0</v>
      </c>
      <c r="AA48" s="248">
        <f t="shared" si="15"/>
        <v>6</v>
      </c>
      <c r="AB48" s="264">
        <f t="shared" si="16"/>
        <v>0.54545454545454541</v>
      </c>
      <c r="AC48" s="204">
        <v>7</v>
      </c>
      <c r="AD48" s="204">
        <v>8</v>
      </c>
      <c r="AE48" s="204">
        <f t="shared" si="17"/>
        <v>15</v>
      </c>
      <c r="AF48" s="204">
        <v>4</v>
      </c>
      <c r="AG48" s="204">
        <v>5</v>
      </c>
      <c r="AH48" s="204">
        <f t="shared" si="18"/>
        <v>9</v>
      </c>
      <c r="AI48" s="263">
        <f t="shared" si="19"/>
        <v>0.6</v>
      </c>
      <c r="AJ48" s="249">
        <v>6</v>
      </c>
      <c r="AK48" s="249">
        <v>0</v>
      </c>
      <c r="AL48" s="267">
        <f t="shared" si="20"/>
        <v>6</v>
      </c>
      <c r="AM48" s="249">
        <v>6</v>
      </c>
      <c r="AN48" s="249">
        <v>0</v>
      </c>
      <c r="AO48" s="267">
        <f t="shared" si="21"/>
        <v>6</v>
      </c>
      <c r="AP48" s="268">
        <f t="shared" si="22"/>
        <v>1</v>
      </c>
      <c r="AQ48" s="204">
        <v>1</v>
      </c>
      <c r="AR48" s="204">
        <v>0</v>
      </c>
      <c r="AS48" s="269">
        <f t="shared" si="23"/>
        <v>1</v>
      </c>
      <c r="AT48" s="204">
        <v>1</v>
      </c>
      <c r="AU48" s="204">
        <v>0</v>
      </c>
      <c r="AV48" s="269">
        <f t="shared" si="24"/>
        <v>1</v>
      </c>
      <c r="AW48" s="270">
        <f t="shared" si="25"/>
        <v>1</v>
      </c>
    </row>
    <row r="49" spans="1:49" ht="15.75" customHeight="1" x14ac:dyDescent="0.2">
      <c r="A49" s="277" t="s">
        <v>406</v>
      </c>
      <c r="B49" s="262"/>
      <c r="C49" s="204" t="s">
        <v>75</v>
      </c>
      <c r="D49" s="204" t="s">
        <v>75</v>
      </c>
      <c r="E49" s="204" t="s">
        <v>75</v>
      </c>
      <c r="F49" s="248" t="s">
        <v>75</v>
      </c>
      <c r="G49" s="248" t="s">
        <v>75</v>
      </c>
      <c r="H49" s="248" t="s">
        <v>75</v>
      </c>
      <c r="I49" s="204" t="s">
        <v>75</v>
      </c>
      <c r="J49" s="204" t="s">
        <v>75</v>
      </c>
      <c r="K49" s="204" t="s">
        <v>75</v>
      </c>
      <c r="L49" s="248" t="s">
        <v>75</v>
      </c>
      <c r="M49" s="248" t="s">
        <v>75</v>
      </c>
      <c r="N49" s="248" t="s">
        <v>75</v>
      </c>
      <c r="O49" s="204">
        <v>5</v>
      </c>
      <c r="P49" s="204">
        <v>0</v>
      </c>
      <c r="Q49" s="204">
        <f t="shared" si="11"/>
        <v>5</v>
      </c>
      <c r="R49" s="204">
        <v>3</v>
      </c>
      <c r="S49" s="204">
        <v>0</v>
      </c>
      <c r="T49" s="204">
        <f t="shared" si="12"/>
        <v>3</v>
      </c>
      <c r="U49" s="263">
        <f t="shared" si="13"/>
        <v>0.6</v>
      </c>
      <c r="V49" s="248">
        <v>2</v>
      </c>
      <c r="W49" s="248">
        <v>0</v>
      </c>
      <c r="X49" s="248">
        <f t="shared" si="14"/>
        <v>2</v>
      </c>
      <c r="Y49" s="248">
        <v>0</v>
      </c>
      <c r="Z49" s="248">
        <v>0</v>
      </c>
      <c r="AA49" s="248">
        <f t="shared" si="15"/>
        <v>0</v>
      </c>
      <c r="AB49" s="264">
        <f t="shared" si="16"/>
        <v>0</v>
      </c>
      <c r="AC49" s="204">
        <v>2</v>
      </c>
      <c r="AD49" s="204">
        <v>0</v>
      </c>
      <c r="AE49" s="204">
        <f t="shared" si="17"/>
        <v>2</v>
      </c>
      <c r="AF49" s="204">
        <v>1</v>
      </c>
      <c r="AG49" s="204">
        <v>0</v>
      </c>
      <c r="AH49" s="204">
        <f t="shared" si="18"/>
        <v>1</v>
      </c>
      <c r="AI49" s="263">
        <f t="shared" si="19"/>
        <v>0.5</v>
      </c>
      <c r="AJ49" s="249">
        <v>2</v>
      </c>
      <c r="AK49" s="249">
        <v>0</v>
      </c>
      <c r="AL49" s="267">
        <f t="shared" si="20"/>
        <v>2</v>
      </c>
      <c r="AM49" s="249">
        <v>2</v>
      </c>
      <c r="AN49" s="249">
        <v>0</v>
      </c>
      <c r="AO49" s="267">
        <f t="shared" si="21"/>
        <v>2</v>
      </c>
      <c r="AP49" s="268">
        <f t="shared" si="22"/>
        <v>1</v>
      </c>
      <c r="AQ49" s="204">
        <v>2</v>
      </c>
      <c r="AR49" s="204">
        <v>0</v>
      </c>
      <c r="AS49" s="269">
        <f t="shared" si="23"/>
        <v>2</v>
      </c>
      <c r="AT49" s="204">
        <v>2</v>
      </c>
      <c r="AU49" s="204">
        <v>0</v>
      </c>
      <c r="AV49" s="269">
        <f t="shared" si="24"/>
        <v>2</v>
      </c>
      <c r="AW49" s="270">
        <f t="shared" si="25"/>
        <v>1</v>
      </c>
    </row>
    <row r="50" spans="1:49" ht="15.75" customHeight="1" x14ac:dyDescent="0.2">
      <c r="A50" s="277" t="s">
        <v>407</v>
      </c>
      <c r="B50" s="262" t="s">
        <v>75</v>
      </c>
      <c r="C50" s="204">
        <v>3</v>
      </c>
      <c r="D50" s="204">
        <v>1</v>
      </c>
      <c r="E50" s="263">
        <f>SUM(D50/C50)</f>
        <v>0.33333333333333331</v>
      </c>
      <c r="F50" s="248">
        <v>3</v>
      </c>
      <c r="G50" s="248">
        <v>2</v>
      </c>
      <c r="H50" s="264">
        <f>SUM(G50/F50)</f>
        <v>0.66666666666666663</v>
      </c>
      <c r="I50" s="204">
        <v>3</v>
      </c>
      <c r="J50" s="204">
        <v>1</v>
      </c>
      <c r="K50" s="263">
        <f>SUM(J50/I50)</f>
        <v>0.33333333333333331</v>
      </c>
      <c r="L50" s="248" t="s">
        <v>75</v>
      </c>
      <c r="M50" s="248" t="s">
        <v>75</v>
      </c>
      <c r="N50" s="248" t="s">
        <v>75</v>
      </c>
      <c r="O50" s="204" t="s">
        <v>75</v>
      </c>
      <c r="P50" s="204" t="s">
        <v>75</v>
      </c>
      <c r="Q50" s="204" t="s">
        <v>75</v>
      </c>
      <c r="R50" s="204" t="s">
        <v>75</v>
      </c>
      <c r="S50" s="204" t="s">
        <v>75</v>
      </c>
      <c r="T50" s="204" t="s">
        <v>75</v>
      </c>
      <c r="U50" s="204" t="s">
        <v>75</v>
      </c>
      <c r="V50" s="248" t="s">
        <v>75</v>
      </c>
      <c r="W50" s="248" t="s">
        <v>75</v>
      </c>
      <c r="X50" s="248" t="s">
        <v>75</v>
      </c>
      <c r="Y50" s="248" t="s">
        <v>75</v>
      </c>
      <c r="Z50" s="248" t="s">
        <v>75</v>
      </c>
      <c r="AA50" s="248" t="s">
        <v>75</v>
      </c>
      <c r="AB50" s="248" t="s">
        <v>75</v>
      </c>
      <c r="AC50" s="204" t="s">
        <v>75</v>
      </c>
      <c r="AD50" s="204" t="s">
        <v>75</v>
      </c>
      <c r="AE50" s="204" t="s">
        <v>75</v>
      </c>
      <c r="AF50" s="204" t="s">
        <v>75</v>
      </c>
      <c r="AG50" s="204" t="s">
        <v>75</v>
      </c>
      <c r="AH50" s="204" t="s">
        <v>75</v>
      </c>
      <c r="AI50" s="204" t="s">
        <v>75</v>
      </c>
      <c r="AJ50" s="249"/>
      <c r="AK50" s="249"/>
      <c r="AL50" s="267" t="s">
        <v>75</v>
      </c>
      <c r="AM50" s="249"/>
      <c r="AN50" s="249"/>
      <c r="AO50" s="267" t="s">
        <v>75</v>
      </c>
      <c r="AP50" s="267" t="s">
        <v>75</v>
      </c>
      <c r="AQ50" s="204" t="s">
        <v>75</v>
      </c>
      <c r="AR50" s="204" t="s">
        <v>75</v>
      </c>
      <c r="AS50" s="269" t="s">
        <v>75</v>
      </c>
      <c r="AT50" s="204" t="s">
        <v>75</v>
      </c>
      <c r="AU50" s="204" t="s">
        <v>75</v>
      </c>
      <c r="AV50" s="269" t="s">
        <v>75</v>
      </c>
      <c r="AW50" s="269" t="s">
        <v>75</v>
      </c>
    </row>
    <row r="51" spans="1:49" ht="15.75" customHeight="1" x14ac:dyDescent="0.2">
      <c r="A51" s="277" t="s">
        <v>408</v>
      </c>
      <c r="B51" s="262" t="s">
        <v>75</v>
      </c>
      <c r="C51" s="204">
        <v>3</v>
      </c>
      <c r="D51" s="204">
        <v>3</v>
      </c>
      <c r="E51" s="263">
        <f>SUM(D51/C51)</f>
        <v>1</v>
      </c>
      <c r="F51" s="248">
        <v>1</v>
      </c>
      <c r="G51" s="248">
        <v>1</v>
      </c>
      <c r="H51" s="264">
        <f>SUM(G51/F51)</f>
        <v>1</v>
      </c>
      <c r="I51" s="204">
        <v>1</v>
      </c>
      <c r="J51" s="204">
        <v>1</v>
      </c>
      <c r="K51" s="263">
        <f>SUM(J51/I51)</f>
        <v>1</v>
      </c>
      <c r="L51" s="248">
        <v>1</v>
      </c>
      <c r="M51" s="248">
        <v>1</v>
      </c>
      <c r="N51" s="264">
        <f>SUM(M51/L51)</f>
        <v>1</v>
      </c>
      <c r="O51" s="204">
        <v>1</v>
      </c>
      <c r="P51" s="204">
        <v>1</v>
      </c>
      <c r="Q51" s="204">
        <f>SUM(O51:P51)</f>
        <v>2</v>
      </c>
      <c r="R51" s="204">
        <v>1</v>
      </c>
      <c r="S51" s="204">
        <v>1</v>
      </c>
      <c r="T51" s="204">
        <f>SUM(R51:S51)</f>
        <v>2</v>
      </c>
      <c r="U51" s="263">
        <f>SUM(T51/Q51)</f>
        <v>1</v>
      </c>
      <c r="V51" s="248">
        <v>1</v>
      </c>
      <c r="W51" s="248">
        <v>1</v>
      </c>
      <c r="X51" s="248">
        <f>SUM(V51:W51)</f>
        <v>2</v>
      </c>
      <c r="Y51" s="248">
        <v>1</v>
      </c>
      <c r="Z51" s="248">
        <v>1</v>
      </c>
      <c r="AA51" s="248">
        <f>SUM(Y51:Z51)</f>
        <v>2</v>
      </c>
      <c r="AB51" s="264">
        <f>SUM(AA51/X51)</f>
        <v>1</v>
      </c>
      <c r="AC51" s="204">
        <v>1</v>
      </c>
      <c r="AD51" s="204">
        <v>0</v>
      </c>
      <c r="AE51" s="204">
        <f>SUM(AC51:AD51)</f>
        <v>1</v>
      </c>
      <c r="AF51" s="204">
        <v>1</v>
      </c>
      <c r="AG51" s="204">
        <v>0</v>
      </c>
      <c r="AH51" s="204">
        <f>SUM(AF51:AG51)</f>
        <v>1</v>
      </c>
      <c r="AI51" s="263">
        <f>SUM(AH51/AE51)</f>
        <v>1</v>
      </c>
      <c r="AJ51" s="249">
        <v>2</v>
      </c>
      <c r="AK51" s="249">
        <v>0</v>
      </c>
      <c r="AL51" s="267">
        <f>SUM(AJ51:AK51)</f>
        <v>2</v>
      </c>
      <c r="AM51" s="249">
        <v>0</v>
      </c>
      <c r="AN51" s="249">
        <v>0</v>
      </c>
      <c r="AO51" s="267">
        <f>SUM(AM51:AN51)</f>
        <v>0</v>
      </c>
      <c r="AP51" s="268">
        <f>SUM(AO51/AL51)</f>
        <v>0</v>
      </c>
      <c r="AQ51" s="204">
        <v>2</v>
      </c>
      <c r="AR51" s="204">
        <v>0</v>
      </c>
      <c r="AS51" s="269">
        <f>SUM(AQ51:AR51)</f>
        <v>2</v>
      </c>
      <c r="AT51" s="204">
        <v>2</v>
      </c>
      <c r="AU51" s="204">
        <v>0</v>
      </c>
      <c r="AV51" s="269">
        <f>SUM(AT51:AU51)</f>
        <v>2</v>
      </c>
      <c r="AW51" s="270">
        <f>SUM(AV51/AS51)</f>
        <v>1</v>
      </c>
    </row>
    <row r="52" spans="1:49" ht="15.75" customHeight="1" x14ac:dyDescent="0.2">
      <c r="A52" s="277" t="s">
        <v>409</v>
      </c>
      <c r="B52" s="262" t="s">
        <v>75</v>
      </c>
      <c r="C52" s="204">
        <v>2</v>
      </c>
      <c r="D52" s="204">
        <v>2</v>
      </c>
      <c r="E52" s="263">
        <f>SUM(D52/C52)</f>
        <v>1</v>
      </c>
      <c r="F52" s="248">
        <v>1</v>
      </c>
      <c r="G52" s="248">
        <v>1</v>
      </c>
      <c r="H52" s="264">
        <f>SUM(G52/F52)</f>
        <v>1</v>
      </c>
      <c r="I52" s="204">
        <v>6</v>
      </c>
      <c r="J52" s="204">
        <v>6</v>
      </c>
      <c r="K52" s="263">
        <f>SUM(J52/I52)</f>
        <v>1</v>
      </c>
      <c r="L52" s="248">
        <v>7</v>
      </c>
      <c r="M52" s="248">
        <v>4</v>
      </c>
      <c r="N52" s="264">
        <f>SUM(M52/L52)</f>
        <v>0.5714285714285714</v>
      </c>
      <c r="O52" s="204">
        <v>7</v>
      </c>
      <c r="P52" s="204">
        <v>5</v>
      </c>
      <c r="Q52" s="204">
        <f>SUM(O52:P52)</f>
        <v>12</v>
      </c>
      <c r="R52" s="204">
        <v>3</v>
      </c>
      <c r="S52" s="204">
        <v>5</v>
      </c>
      <c r="T52" s="204">
        <f>SUM(R52:S52)</f>
        <v>8</v>
      </c>
      <c r="U52" s="263">
        <f>SUM(T52/Q52)</f>
        <v>0.66666666666666663</v>
      </c>
      <c r="V52" s="248">
        <v>4</v>
      </c>
      <c r="W52" s="248">
        <v>0</v>
      </c>
      <c r="X52" s="248">
        <f>SUM(V52:W52)</f>
        <v>4</v>
      </c>
      <c r="Y52" s="248">
        <v>0</v>
      </c>
      <c r="Z52" s="248">
        <v>0</v>
      </c>
      <c r="AA52" s="248">
        <f>SUM(Y52:Z52)</f>
        <v>0</v>
      </c>
      <c r="AB52" s="264">
        <f>SUM(AA52/X52)</f>
        <v>0</v>
      </c>
      <c r="AC52" s="204">
        <v>2</v>
      </c>
      <c r="AD52" s="204">
        <v>0</v>
      </c>
      <c r="AE52" s="204">
        <f>SUM(AC52:AD52)</f>
        <v>2</v>
      </c>
      <c r="AF52" s="204">
        <v>0</v>
      </c>
      <c r="AG52" s="204"/>
      <c r="AH52" s="204">
        <f>SUM(AF52:AG52)</f>
        <v>0</v>
      </c>
      <c r="AI52" s="263">
        <f>SUM(AH52/AE52)</f>
        <v>0</v>
      </c>
      <c r="AJ52" s="249">
        <v>4</v>
      </c>
      <c r="AK52" s="249">
        <v>0</v>
      </c>
      <c r="AL52" s="267">
        <f>SUM(AJ52:AK52)</f>
        <v>4</v>
      </c>
      <c r="AM52" s="249">
        <v>2</v>
      </c>
      <c r="AN52" s="249">
        <v>0</v>
      </c>
      <c r="AO52" s="267">
        <f>SUM(AM52:AN52)</f>
        <v>2</v>
      </c>
      <c r="AP52" s="268">
        <f>SUM(AO52/AL52)</f>
        <v>0.5</v>
      </c>
      <c r="AQ52" s="204">
        <v>6</v>
      </c>
      <c r="AR52" s="204">
        <v>0</v>
      </c>
      <c r="AS52" s="269">
        <f>SUM(AQ52:AR52)</f>
        <v>6</v>
      </c>
      <c r="AT52" s="204">
        <v>5</v>
      </c>
      <c r="AU52" s="204">
        <v>0</v>
      </c>
      <c r="AV52" s="269">
        <f>SUM(AT52:AU52)</f>
        <v>5</v>
      </c>
      <c r="AW52" s="270">
        <f>SUM(AV52/AS52)</f>
        <v>0.83333333333333337</v>
      </c>
    </row>
    <row r="53" spans="1:49" ht="15.75" customHeight="1" x14ac:dyDescent="0.2">
      <c r="A53" s="277" t="s">
        <v>410</v>
      </c>
      <c r="B53" s="262"/>
      <c r="C53" s="204" t="s">
        <v>75</v>
      </c>
      <c r="D53" s="204" t="s">
        <v>75</v>
      </c>
      <c r="E53" s="204" t="s">
        <v>75</v>
      </c>
      <c r="F53" s="248" t="s">
        <v>75</v>
      </c>
      <c r="G53" s="248" t="s">
        <v>75</v>
      </c>
      <c r="H53" s="248" t="s">
        <v>75</v>
      </c>
      <c r="I53" s="204" t="s">
        <v>75</v>
      </c>
      <c r="J53" s="204" t="s">
        <v>75</v>
      </c>
      <c r="K53" s="204" t="s">
        <v>75</v>
      </c>
      <c r="L53" s="248" t="s">
        <v>75</v>
      </c>
      <c r="M53" s="248" t="s">
        <v>75</v>
      </c>
      <c r="N53" s="248" t="s">
        <v>75</v>
      </c>
      <c r="O53" s="204">
        <v>3</v>
      </c>
      <c r="P53" s="204">
        <v>0</v>
      </c>
      <c r="Q53" s="204">
        <f>SUM(O53:P53)</f>
        <v>3</v>
      </c>
      <c r="R53" s="204">
        <v>2</v>
      </c>
      <c r="S53" s="204">
        <v>0</v>
      </c>
      <c r="T53" s="204">
        <f>SUM(R53:S53)</f>
        <v>2</v>
      </c>
      <c r="U53" s="263">
        <f>SUM(T53/Q53)</f>
        <v>0.66666666666666663</v>
      </c>
      <c r="V53" s="248" t="s">
        <v>75</v>
      </c>
      <c r="W53" s="248" t="s">
        <v>75</v>
      </c>
      <c r="X53" s="248" t="s">
        <v>75</v>
      </c>
      <c r="Y53" s="248" t="s">
        <v>75</v>
      </c>
      <c r="Z53" s="248" t="s">
        <v>75</v>
      </c>
      <c r="AA53" s="248" t="s">
        <v>75</v>
      </c>
      <c r="AB53" s="248" t="s">
        <v>75</v>
      </c>
      <c r="AC53" s="204" t="s">
        <v>75</v>
      </c>
      <c r="AD53" s="204" t="s">
        <v>75</v>
      </c>
      <c r="AE53" s="204" t="s">
        <v>75</v>
      </c>
      <c r="AF53" s="204" t="s">
        <v>75</v>
      </c>
      <c r="AG53" s="204" t="s">
        <v>75</v>
      </c>
      <c r="AH53" s="204" t="s">
        <v>75</v>
      </c>
      <c r="AI53" s="263" t="s">
        <v>75</v>
      </c>
      <c r="AJ53" s="249"/>
      <c r="AK53" s="249"/>
      <c r="AL53" s="267" t="s">
        <v>75</v>
      </c>
      <c r="AM53" s="249"/>
      <c r="AN53" s="249"/>
      <c r="AO53" s="267" t="s">
        <v>75</v>
      </c>
      <c r="AP53" s="268" t="s">
        <v>75</v>
      </c>
      <c r="AQ53" s="204" t="s">
        <v>75</v>
      </c>
      <c r="AR53" s="204" t="s">
        <v>75</v>
      </c>
      <c r="AS53" s="269" t="s">
        <v>75</v>
      </c>
      <c r="AT53" s="204" t="s">
        <v>75</v>
      </c>
      <c r="AU53" s="204" t="s">
        <v>75</v>
      </c>
      <c r="AV53" s="269" t="s">
        <v>75</v>
      </c>
      <c r="AW53" s="270" t="s">
        <v>75</v>
      </c>
    </row>
    <row r="54" spans="1:49" ht="15.75" customHeight="1" x14ac:dyDescent="0.25">
      <c r="A54" s="278" t="s">
        <v>97</v>
      </c>
      <c r="B54" s="265"/>
      <c r="C54" s="197">
        <f>SUM(C18:C53)</f>
        <v>53</v>
      </c>
      <c r="D54" s="197">
        <f>SUM(D18:D53)</f>
        <v>42</v>
      </c>
      <c r="E54" s="263">
        <f>SUM(D54/C54)</f>
        <v>0.79245283018867929</v>
      </c>
      <c r="F54" s="265">
        <f>SUM(F18:F53)</f>
        <v>72</v>
      </c>
      <c r="G54" s="265">
        <f>SUM(G18:G53)</f>
        <v>57</v>
      </c>
      <c r="H54" s="264">
        <f>SUM(G54/F54)</f>
        <v>0.79166666666666663</v>
      </c>
      <c r="I54" s="197">
        <f>SUM(I18:I53)</f>
        <v>94</v>
      </c>
      <c r="J54" s="197">
        <f>SUM(J18:J53)</f>
        <v>69</v>
      </c>
      <c r="K54" s="263">
        <f>SUM(J54/I54)</f>
        <v>0.73404255319148937</v>
      </c>
      <c r="L54" s="265">
        <f>SUM(L18:L53)</f>
        <v>122</v>
      </c>
      <c r="M54" s="265">
        <f>SUM(M18:M53)</f>
        <v>83</v>
      </c>
      <c r="N54" s="264">
        <f>SUM(M54/L54)</f>
        <v>0.68032786885245899</v>
      </c>
      <c r="O54" s="197">
        <f>SUM(O20:O53)</f>
        <v>129</v>
      </c>
      <c r="P54" s="197">
        <f>SUM(P20:P53)</f>
        <v>67</v>
      </c>
      <c r="Q54" s="197">
        <f>SUM(O54:P54)</f>
        <v>196</v>
      </c>
      <c r="R54" s="197">
        <f>SUM(R20:R53)</f>
        <v>90</v>
      </c>
      <c r="S54" s="197">
        <f>SUM(S20:S53)</f>
        <v>43</v>
      </c>
      <c r="T54" s="197">
        <f>SUM(R54:S54)</f>
        <v>133</v>
      </c>
      <c r="U54" s="279">
        <f>SUM(T54/Q54)</f>
        <v>0.6785714285714286</v>
      </c>
      <c r="V54" s="265">
        <f t="shared" ref="V54:AA54" si="29">SUM(V21:V53)</f>
        <v>114</v>
      </c>
      <c r="W54" s="265">
        <f t="shared" si="29"/>
        <v>31</v>
      </c>
      <c r="X54" s="265">
        <f t="shared" si="29"/>
        <v>145</v>
      </c>
      <c r="Y54" s="265">
        <f t="shared" si="29"/>
        <v>68</v>
      </c>
      <c r="Z54" s="265">
        <f t="shared" si="29"/>
        <v>26</v>
      </c>
      <c r="AA54" s="265">
        <f t="shared" si="29"/>
        <v>94</v>
      </c>
      <c r="AB54" s="266">
        <f>SUM(AA54/X54)</f>
        <v>0.64827586206896548</v>
      </c>
      <c r="AC54" s="197">
        <f>SUM(AC20:AC53)</f>
        <v>114</v>
      </c>
      <c r="AD54" s="197">
        <f>SUM(AD20:AD53)</f>
        <v>29</v>
      </c>
      <c r="AE54" s="197">
        <f>SUM(AC54:AD54)</f>
        <v>143</v>
      </c>
      <c r="AF54" s="197">
        <f>SUM(AF20:AF53)</f>
        <v>31</v>
      </c>
      <c r="AG54" s="197">
        <f>SUM(AG20:AG53)</f>
        <v>16</v>
      </c>
      <c r="AH54" s="197">
        <f>SUM(AF54:AG54)</f>
        <v>47</v>
      </c>
      <c r="AI54" s="279">
        <f>SUM(AH54/AE54)</f>
        <v>0.32867132867132864</v>
      </c>
      <c r="AJ54" s="280">
        <f>SUM(AJ21:AJ53)</f>
        <v>72</v>
      </c>
      <c r="AK54" s="280">
        <f>SUM(AK21:AK53)</f>
        <v>14</v>
      </c>
      <c r="AL54" s="280">
        <f>SUM(AJ54:AK54)</f>
        <v>86</v>
      </c>
      <c r="AM54" s="280">
        <f>SUM(AM21:AM53)</f>
        <v>48</v>
      </c>
      <c r="AN54" s="280">
        <f>SUM(AN21:AN53)</f>
        <v>10</v>
      </c>
      <c r="AO54" s="280">
        <f>SUM(AM54:AN54)</f>
        <v>58</v>
      </c>
      <c r="AP54" s="281">
        <f>SUM(AO54/AL54)</f>
        <v>0.67441860465116277</v>
      </c>
      <c r="AQ54" s="282">
        <f>SUM(AQ20:AQ53)</f>
        <v>100</v>
      </c>
      <c r="AR54" s="282">
        <f>SUM(AR20:AR53)</f>
        <v>0</v>
      </c>
      <c r="AS54" s="282">
        <f>SUM(AQ54:AR54)</f>
        <v>100</v>
      </c>
      <c r="AT54" s="282">
        <f>SUM(AT20:AT53)</f>
        <v>93</v>
      </c>
      <c r="AU54" s="282">
        <f>SUM(AU20:AU53)</f>
        <v>0</v>
      </c>
      <c r="AV54" s="282">
        <f>SUM(AT54:AU54)</f>
        <v>93</v>
      </c>
      <c r="AW54" s="283">
        <f>SUM(AV54/AS54)</f>
        <v>0.93</v>
      </c>
    </row>
    <row r="55" spans="1:49" ht="78.75" customHeight="1" x14ac:dyDescent="0.2">
      <c r="A55" s="284" t="s">
        <v>411</v>
      </c>
      <c r="O55" s="781" t="s">
        <v>412</v>
      </c>
      <c r="P55" s="781"/>
      <c r="Q55" s="781"/>
      <c r="R55" s="781"/>
      <c r="S55" s="781"/>
      <c r="T55" s="781"/>
      <c r="U55" s="781"/>
      <c r="V55" s="782" t="s">
        <v>413</v>
      </c>
      <c r="W55" s="782"/>
      <c r="X55" s="782"/>
      <c r="Y55" s="782"/>
      <c r="Z55" s="782"/>
      <c r="AA55" s="782"/>
      <c r="AB55" s="782"/>
      <c r="AC55" s="781" t="s">
        <v>414</v>
      </c>
      <c r="AD55" s="781"/>
      <c r="AE55" s="781"/>
      <c r="AF55" s="781"/>
      <c r="AG55" s="781"/>
      <c r="AH55" s="781"/>
      <c r="AI55" s="781"/>
      <c r="AJ55" s="783" t="s">
        <v>415</v>
      </c>
      <c r="AK55" s="783"/>
      <c r="AL55" s="783"/>
      <c r="AM55" s="783"/>
      <c r="AN55" s="783"/>
      <c r="AO55" s="783"/>
      <c r="AP55" s="783"/>
      <c r="AQ55" s="781" t="s">
        <v>416</v>
      </c>
      <c r="AR55" s="781"/>
      <c r="AS55" s="781"/>
      <c r="AT55" s="781"/>
      <c r="AU55" s="781"/>
      <c r="AV55" s="781"/>
      <c r="AW55" s="781"/>
    </row>
    <row r="56" spans="1:49" ht="78" customHeight="1" x14ac:dyDescent="0.2"/>
    <row r="57" spans="1:49" ht="15.75" customHeight="1" x14ac:dyDescent="0.2"/>
    <row r="58" spans="1:49" ht="15.75" customHeight="1" x14ac:dyDescent="0.2"/>
    <row r="59" spans="1:49" ht="15.75" customHeight="1" x14ac:dyDescent="0.2"/>
    <row r="60" spans="1:49" ht="15.75" customHeight="1" x14ac:dyDescent="0.2"/>
    <row r="61" spans="1:49" ht="15.75" customHeight="1" x14ac:dyDescent="0.2"/>
    <row r="62" spans="1:49" ht="15.75" customHeight="1" x14ac:dyDescent="0.2"/>
    <row r="63" spans="1:49" ht="15.75" customHeight="1" x14ac:dyDescent="0.2"/>
    <row r="64" spans="1:49"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sheetData>
  <sheetProtection password="D4A9" sheet="1" objects="1" scenarios="1"/>
  <mergeCells count="55">
    <mergeCell ref="AQ12:AW12"/>
    <mergeCell ref="C13:E13"/>
    <mergeCell ref="F13:H13"/>
    <mergeCell ref="I13:K13"/>
    <mergeCell ref="L13:N13"/>
    <mergeCell ref="O13:U13"/>
    <mergeCell ref="V13:AB13"/>
    <mergeCell ref="AC13:AI13"/>
    <mergeCell ref="AJ13:AP13"/>
    <mergeCell ref="AQ13:AW13"/>
    <mergeCell ref="C12:E12"/>
    <mergeCell ref="F12:H12"/>
    <mergeCell ref="I12:K12"/>
    <mergeCell ref="L12:N12"/>
    <mergeCell ref="O12:U12"/>
    <mergeCell ref="L14:N14"/>
    <mergeCell ref="O14:U14"/>
    <mergeCell ref="V12:AB12"/>
    <mergeCell ref="AC12:AI12"/>
    <mergeCell ref="AJ12:AP12"/>
    <mergeCell ref="V14:AB14"/>
    <mergeCell ref="AC14:AI14"/>
    <mergeCell ref="AJ14:AP14"/>
    <mergeCell ref="AQ14:AW14"/>
    <mergeCell ref="C17:E17"/>
    <mergeCell ref="F17:H17"/>
    <mergeCell ref="I17:K17"/>
    <mergeCell ref="L17:N17"/>
    <mergeCell ref="O17:U17"/>
    <mergeCell ref="V17:AB17"/>
    <mergeCell ref="AC17:AI17"/>
    <mergeCell ref="AJ17:AP17"/>
    <mergeCell ref="AQ17:AW17"/>
    <mergeCell ref="C14:E14"/>
    <mergeCell ref="F14:H14"/>
    <mergeCell ref="I14:K14"/>
    <mergeCell ref="D18:E18"/>
    <mergeCell ref="G18:H18"/>
    <mergeCell ref="J18:K18"/>
    <mergeCell ref="M18:N18"/>
    <mergeCell ref="O18:Q18"/>
    <mergeCell ref="AJ18:AL18"/>
    <mergeCell ref="AM18:AP18"/>
    <mergeCell ref="AQ18:AS18"/>
    <mergeCell ref="AT18:AW18"/>
    <mergeCell ref="O55:U55"/>
    <mergeCell ref="V55:AB55"/>
    <mergeCell ref="AC55:AI55"/>
    <mergeCell ref="AJ55:AP55"/>
    <mergeCell ref="AQ55:AW55"/>
    <mergeCell ref="R18:U18"/>
    <mergeCell ref="V18:X18"/>
    <mergeCell ref="Y18:AB18"/>
    <mergeCell ref="AC18:AE18"/>
    <mergeCell ref="AF18:AI18"/>
  </mergeCells>
  <hyperlinks>
    <hyperlink ref="A1" location="INICIO!A1" display="Volver al indice"/>
  </hyperlinks>
  <pageMargins left="1" right="1" top="0.75" bottom="0.75" header="0.51180555555555496" footer="0.51180555555555496"/>
  <pageSetup paperSize="9" firstPageNumber="0" orientation="landscape"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zoomScale="131" zoomScaleNormal="131" workbookViewId="0">
      <selection activeCell="H18" sqref="H18"/>
    </sheetView>
  </sheetViews>
  <sheetFormatPr baseColWidth="10" defaultColWidth="8.7109375" defaultRowHeight="16" x14ac:dyDescent="0.2"/>
  <cols>
    <col min="1" max="1" width="10.5703125" customWidth="1"/>
    <col min="2" max="2" width="14" customWidth="1"/>
    <col min="3" max="3" width="14.42578125" customWidth="1"/>
    <col min="4" max="4" width="13.28515625" customWidth="1"/>
    <col min="5" max="5" width="14.140625" customWidth="1"/>
    <col min="6" max="6" width="12.85546875" customWidth="1"/>
    <col min="7" max="7" width="13.7109375" customWidth="1"/>
    <col min="8" max="8" width="14" customWidth="1"/>
  </cols>
  <sheetData>
    <row r="1" spans="1:8" ht="15.75" customHeight="1" x14ac:dyDescent="0.2">
      <c r="A1" s="194" t="s">
        <v>54</v>
      </c>
      <c r="C1" s="285" t="s">
        <v>417</v>
      </c>
      <c r="H1" s="196" t="s">
        <v>418</v>
      </c>
    </row>
    <row r="3" spans="1:8" ht="15.75" customHeight="1" x14ac:dyDescent="0.2">
      <c r="A3" s="195" t="s">
        <v>419</v>
      </c>
    </row>
    <row r="4" spans="1:8" ht="15.75" customHeight="1" x14ac:dyDescent="0.2">
      <c r="A4" s="195" t="s">
        <v>420</v>
      </c>
    </row>
    <row r="5" spans="1:8" ht="15.75" customHeight="1" x14ac:dyDescent="0.2">
      <c r="A5" s="195" t="s">
        <v>421</v>
      </c>
    </row>
    <row r="10" spans="1:8" ht="15.75" customHeight="1" x14ac:dyDescent="0.2">
      <c r="B10" s="244" t="s">
        <v>64</v>
      </c>
      <c r="C10" s="243" t="s">
        <v>65</v>
      </c>
      <c r="D10" s="244" t="s">
        <v>66</v>
      </c>
      <c r="E10" s="286" t="s">
        <v>67</v>
      </c>
      <c r="F10" s="244" t="s">
        <v>68</v>
      </c>
      <c r="G10" s="286" t="s">
        <v>69</v>
      </c>
      <c r="H10" s="244" t="s">
        <v>70</v>
      </c>
    </row>
    <row r="11" spans="1:8" ht="15.75" customHeight="1" x14ac:dyDescent="0.2">
      <c r="A11" s="245" t="s">
        <v>422</v>
      </c>
      <c r="B11" s="246">
        <v>0.95</v>
      </c>
      <c r="C11" s="246">
        <v>0.95</v>
      </c>
      <c r="D11" s="273">
        <v>0.98</v>
      </c>
      <c r="E11" s="287">
        <v>0.95</v>
      </c>
      <c r="F11" s="287">
        <v>0.95</v>
      </c>
      <c r="G11" s="287">
        <v>0.95</v>
      </c>
      <c r="H11" s="287">
        <v>0.98</v>
      </c>
    </row>
    <row r="12" spans="1:8" ht="15.75" customHeight="1" x14ac:dyDescent="0.2">
      <c r="A12" s="245" t="s">
        <v>423</v>
      </c>
      <c r="B12" s="246">
        <v>1</v>
      </c>
      <c r="C12" s="246">
        <v>0.99</v>
      </c>
      <c r="D12" s="273">
        <v>0.98</v>
      </c>
      <c r="E12" s="287">
        <v>0.95</v>
      </c>
      <c r="F12" s="287">
        <v>0.95</v>
      </c>
      <c r="G12" s="287">
        <v>0.95</v>
      </c>
      <c r="H12" s="287">
        <v>0.95</v>
      </c>
    </row>
    <row r="13" spans="1:8" ht="15.75" customHeight="1" x14ac:dyDescent="0.2"/>
    <row r="14" spans="1:8" ht="15.75" customHeight="1" x14ac:dyDescent="0.2"/>
    <row r="15" spans="1:8" ht="15.75" customHeight="1" x14ac:dyDescent="0.2"/>
    <row r="16" spans="1:8"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password="D4A9" sheet="1" objects="1" scenarios="1"/>
  <hyperlinks>
    <hyperlink ref="A1" location="INICIO!A1" display="Volver al indice"/>
  </hyperlinks>
  <pageMargins left="0.75" right="0.75" top="1" bottom="1"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000"/>
  <sheetViews>
    <sheetView zoomScale="131" zoomScaleNormal="131" workbookViewId="0">
      <selection activeCell="CN1" sqref="CN1"/>
    </sheetView>
  </sheetViews>
  <sheetFormatPr baseColWidth="10" defaultColWidth="8.7109375" defaultRowHeight="16" x14ac:dyDescent="0.2"/>
  <cols>
    <col min="1" max="1" width="44" style="288" customWidth="1"/>
    <col min="2" max="2" width="1.85546875" style="288" customWidth="1"/>
    <col min="3" max="5" width="15.140625" style="288" hidden="1" customWidth="1"/>
    <col min="6" max="8" width="10.85546875" style="288" hidden="1" customWidth="1"/>
    <col min="9" max="9" width="12.42578125" style="288" hidden="1" customWidth="1"/>
    <col min="10" max="10" width="10.85546875" style="288" hidden="1" customWidth="1"/>
    <col min="11" max="15" width="10.85546875" style="288" customWidth="1"/>
    <col min="16" max="16" width="19.140625" style="288" hidden="1" customWidth="1"/>
    <col min="17" max="17" width="29.140625" style="288" hidden="1" customWidth="1"/>
    <col min="18" max="18" width="32.42578125" style="288" hidden="1" customWidth="1"/>
    <col min="19" max="20" width="10.85546875" style="288" hidden="1" customWidth="1"/>
    <col min="21" max="21" width="10.85546875" style="288" customWidth="1"/>
    <col min="22" max="22" width="11.85546875" style="288" hidden="1" customWidth="1"/>
    <col min="23" max="24" width="10.85546875" style="288" hidden="1" customWidth="1"/>
    <col min="25" max="25" width="10.85546875" style="288" customWidth="1"/>
    <col min="26" max="26" width="32.42578125" style="288" hidden="1" customWidth="1"/>
    <col min="27" max="27" width="27.85546875" style="288" hidden="1" customWidth="1"/>
    <col min="28" max="28" width="1.85546875" style="288" customWidth="1"/>
    <col min="29" max="31" width="15.140625" style="288" hidden="1" customWidth="1"/>
    <col min="32" max="34" width="10.85546875" style="288" hidden="1" customWidth="1"/>
    <col min="35" max="35" width="12.42578125" style="288" hidden="1" customWidth="1"/>
    <col min="36" max="36" width="10.85546875" style="288" hidden="1" customWidth="1"/>
    <col min="37" max="41" width="10.85546875" style="288" customWidth="1"/>
    <col min="42" max="42" width="19.140625" style="288" hidden="1" customWidth="1"/>
    <col min="43" max="43" width="68" style="288" hidden="1" customWidth="1"/>
    <col min="44" max="44" width="32.42578125" style="288" hidden="1" customWidth="1"/>
    <col min="45" max="46" width="10.85546875" style="288" hidden="1" customWidth="1"/>
    <col min="47" max="47" width="10.85546875" style="288" customWidth="1"/>
    <col min="48" max="48" width="11.85546875" style="288" hidden="1" customWidth="1"/>
    <col min="49" max="50" width="10.85546875" style="288" hidden="1" customWidth="1"/>
    <col min="51" max="51" width="10.85546875" style="288" customWidth="1"/>
    <col min="52" max="52" width="32.42578125" style="288" hidden="1" customWidth="1"/>
    <col min="53" max="53" width="27.85546875" style="288" hidden="1" customWidth="1"/>
    <col min="54" max="54" width="1.85546875" style="288" customWidth="1"/>
    <col min="55" max="57" width="15.140625" style="288" hidden="1" customWidth="1"/>
    <col min="58" max="60" width="10.85546875" style="288" hidden="1" customWidth="1"/>
    <col min="61" max="61" width="12.42578125" style="288" hidden="1" customWidth="1"/>
    <col min="62" max="62" width="10.85546875" style="288" hidden="1" customWidth="1"/>
    <col min="63" max="67" width="10.5703125" style="288" customWidth="1"/>
    <col min="68" max="70" width="9.85546875" style="288" hidden="1" customWidth="1"/>
    <col min="71" max="72" width="10.85546875" style="288" hidden="1" customWidth="1"/>
    <col min="73" max="73" width="10.85546875" style="288" customWidth="1"/>
    <col min="74" max="74" width="11.85546875" style="288" hidden="1" customWidth="1"/>
    <col min="75" max="76" width="10.85546875" style="288" hidden="1" customWidth="1"/>
    <col min="77" max="77" width="10.5703125" style="288" customWidth="1"/>
    <col min="78" max="78" width="32.42578125" style="288" hidden="1" customWidth="1"/>
    <col min="79" max="79" width="27.85546875" style="288" hidden="1" customWidth="1"/>
    <col min="80" max="80" width="1.85546875" style="288" customWidth="1"/>
    <col min="81" max="88" width="10.85546875" style="288" hidden="1" customWidth="1"/>
    <col min="89" max="93" width="10.5703125" style="288" customWidth="1"/>
    <col min="94" max="98" width="10.85546875" style="288" hidden="1" customWidth="1"/>
    <col min="99" max="99" width="10.5703125" style="288" customWidth="1"/>
    <col min="100" max="102" width="10.85546875" style="288" hidden="1" customWidth="1"/>
    <col min="103" max="103" width="10.5703125" style="288" customWidth="1"/>
    <col min="104" max="104" width="13.85546875" style="288" hidden="1" customWidth="1"/>
    <col min="105" max="105" width="32.42578125" style="288" hidden="1" customWidth="1"/>
    <col min="106" max="106" width="4.5703125" style="288" customWidth="1"/>
    <col min="107" max="107" width="4.7109375" style="289" hidden="1" customWidth="1"/>
    <col min="108" max="108" width="6" style="289" hidden="1" customWidth="1"/>
    <col min="109" max="109" width="7.85546875" style="289" hidden="1" customWidth="1"/>
    <col min="110" max="110" width="8.28515625" style="289" hidden="1" customWidth="1"/>
    <col min="111" max="111" width="7.28515625" style="289" hidden="1" customWidth="1"/>
    <col min="112" max="112" width="4.28515625" style="289" hidden="1" customWidth="1"/>
    <col min="113" max="113" width="6.28515625" style="289" hidden="1" customWidth="1"/>
    <col min="114" max="114" width="13" style="289" hidden="1" customWidth="1"/>
    <col min="115" max="115" width="13.28515625" style="289" hidden="1" customWidth="1"/>
    <col min="116" max="116" width="13.42578125" style="289" customWidth="1"/>
    <col min="117" max="117" width="13.28515625" style="289" customWidth="1"/>
    <col min="118" max="118" width="13.42578125" style="289" customWidth="1"/>
    <col min="119" max="119" width="14.28515625" style="289" customWidth="1"/>
    <col min="120" max="120" width="13.85546875" style="289" customWidth="1"/>
    <col min="121" max="121" width="10.85546875" style="289" hidden="1" customWidth="1"/>
    <col min="122" max="122" width="29.7109375" style="289" hidden="1" customWidth="1"/>
    <col min="123" max="123" width="17.140625" style="289" customWidth="1"/>
    <col min="124" max="126" width="14.85546875" style="289" hidden="1" customWidth="1"/>
    <col min="127" max="127" width="15.28515625" style="289" customWidth="1"/>
    <col min="128" max="128" width="4.5703125" style="288" customWidth="1"/>
    <col min="129" max="129" width="4.7109375" style="289" hidden="1" customWidth="1"/>
    <col min="130" max="130" width="6" style="289" hidden="1" customWidth="1"/>
    <col min="131" max="131" width="7.85546875" style="289" hidden="1" customWidth="1"/>
    <col min="132" max="132" width="8.28515625" style="289" hidden="1" customWidth="1"/>
    <col min="133" max="133" width="7.28515625" style="289" hidden="1" customWidth="1"/>
    <col min="134" max="134" width="4.28515625" style="289" hidden="1" customWidth="1"/>
    <col min="135" max="135" width="6.28515625" style="289" hidden="1" customWidth="1"/>
    <col min="136" max="136" width="13" style="289" hidden="1" customWidth="1"/>
    <col min="137" max="137" width="13.28515625" style="289" hidden="1" customWidth="1"/>
    <col min="138" max="138" width="13.42578125" style="289" customWidth="1"/>
    <col min="139" max="139" width="13.28515625" style="289" customWidth="1"/>
    <col min="140" max="140" width="13.42578125" style="289" customWidth="1"/>
    <col min="141" max="141" width="14.28515625" style="289" customWidth="1"/>
    <col min="142" max="142" width="13.85546875" style="289" customWidth="1"/>
    <col min="143" max="143" width="10.85546875" style="289" hidden="1" customWidth="1"/>
    <col min="144" max="144" width="18.5703125" style="289" hidden="1" customWidth="1"/>
    <col min="145" max="145" width="17.140625" style="289" customWidth="1"/>
    <col min="146" max="146" width="6.42578125" style="289" hidden="1" customWidth="1"/>
    <col min="147" max="147" width="13" style="289" hidden="1" customWidth="1"/>
    <col min="148" max="148" width="15.28515625" style="289" customWidth="1"/>
  </cols>
  <sheetData>
    <row r="1" spans="1:148" ht="15.75" customHeight="1" x14ac:dyDescent="0.2">
      <c r="A1" s="290" t="s">
        <v>54</v>
      </c>
      <c r="K1" s="291" t="s">
        <v>424</v>
      </c>
      <c r="L1" s="292"/>
      <c r="M1" s="292"/>
      <c r="N1" s="292"/>
      <c r="O1" s="292"/>
      <c r="P1" s="292"/>
      <c r="Q1" s="292"/>
      <c r="R1" s="292"/>
      <c r="S1" s="292"/>
      <c r="T1" s="292"/>
      <c r="U1" s="293" t="s">
        <v>425</v>
      </c>
    </row>
    <row r="2" spans="1:148" ht="9" customHeight="1" x14ac:dyDescent="0.2"/>
    <row r="3" spans="1:148" ht="15.75" customHeight="1" x14ac:dyDescent="0.2">
      <c r="A3" s="294" t="s">
        <v>426</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row>
    <row r="4" spans="1:148" ht="15.75" customHeight="1" x14ac:dyDescent="0.2">
      <c r="A4" s="294" t="s">
        <v>427</v>
      </c>
    </row>
    <row r="5" spans="1:148" ht="15.75" customHeight="1" x14ac:dyDescent="0.2">
      <c r="A5" s="294" t="s">
        <v>428</v>
      </c>
    </row>
    <row r="6" spans="1:148" ht="15.75" customHeight="1" x14ac:dyDescent="0.2">
      <c r="A6" s="295" t="s">
        <v>429</v>
      </c>
      <c r="B6" s="296"/>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row>
    <row r="7" spans="1:148" ht="15.75" customHeight="1" x14ac:dyDescent="0.2">
      <c r="A7" s="294" t="s">
        <v>430</v>
      </c>
    </row>
    <row r="8" spans="1:148" ht="15.75" customHeight="1" x14ac:dyDescent="0.2">
      <c r="A8" s="294" t="s">
        <v>431</v>
      </c>
    </row>
    <row r="9" spans="1:148" ht="15.75" customHeight="1" x14ac:dyDescent="0.2">
      <c r="A9" s="294" t="s">
        <v>432</v>
      </c>
    </row>
    <row r="10" spans="1:148" ht="15.75" customHeight="1" x14ac:dyDescent="0.2">
      <c r="A10" s="294" t="s">
        <v>433</v>
      </c>
    </row>
    <row r="11" spans="1:148" ht="15.75" customHeight="1" x14ac:dyDescent="0.2"/>
    <row r="12" spans="1:148" ht="15.75" customHeight="1" x14ac:dyDescent="0.2"/>
    <row r="13" spans="1:148" ht="15.75" customHeight="1" x14ac:dyDescent="0.2">
      <c r="B13" s="297"/>
      <c r="C13" s="793" t="s">
        <v>434</v>
      </c>
      <c r="D13" s="793"/>
      <c r="E13" s="793"/>
      <c r="F13" s="793"/>
      <c r="G13" s="793"/>
      <c r="H13" s="793"/>
      <c r="I13" s="793"/>
      <c r="J13" s="793"/>
      <c r="K13" s="793"/>
      <c r="L13" s="793"/>
      <c r="M13" s="793"/>
      <c r="N13" s="793"/>
      <c r="O13" s="793"/>
      <c r="P13" s="793"/>
      <c r="Q13" s="793"/>
      <c r="R13" s="793"/>
      <c r="S13" s="793"/>
      <c r="T13" s="793"/>
      <c r="U13" s="793"/>
      <c r="V13" s="793"/>
      <c r="W13" s="793"/>
      <c r="X13" s="793"/>
      <c r="Y13" s="793"/>
      <c r="Z13" s="793"/>
      <c r="AA13" s="793"/>
      <c r="AB13" s="297"/>
      <c r="AC13" s="793" t="s">
        <v>127</v>
      </c>
      <c r="AD13" s="793"/>
      <c r="AE13" s="793"/>
      <c r="AF13" s="793"/>
      <c r="AG13" s="793"/>
      <c r="AH13" s="793"/>
      <c r="AI13" s="793"/>
      <c r="AJ13" s="793"/>
      <c r="AK13" s="793"/>
      <c r="AL13" s="793"/>
      <c r="AM13" s="793"/>
      <c r="AN13" s="793"/>
      <c r="AO13" s="793"/>
      <c r="AP13" s="793"/>
      <c r="AQ13" s="793"/>
      <c r="AR13" s="793"/>
      <c r="AS13" s="793"/>
      <c r="AT13" s="793"/>
      <c r="AU13" s="793"/>
      <c r="AV13" s="793"/>
      <c r="AW13" s="793"/>
      <c r="AX13" s="793"/>
      <c r="AY13" s="793"/>
      <c r="AZ13" s="793"/>
      <c r="BA13" s="793"/>
      <c r="BB13" s="297"/>
      <c r="BC13" s="793" t="s">
        <v>126</v>
      </c>
      <c r="BD13" s="793"/>
      <c r="BE13" s="793"/>
      <c r="BF13" s="793"/>
      <c r="BG13" s="793"/>
      <c r="BH13" s="793"/>
      <c r="BI13" s="793"/>
      <c r="BJ13" s="793"/>
      <c r="BK13" s="793"/>
      <c r="BL13" s="793"/>
      <c r="BM13" s="793"/>
      <c r="BN13" s="793"/>
      <c r="BO13" s="793"/>
      <c r="BP13" s="793"/>
      <c r="BQ13" s="793"/>
      <c r="BR13" s="793"/>
      <c r="BS13" s="793"/>
      <c r="BT13" s="793"/>
      <c r="BU13" s="793"/>
      <c r="BV13" s="793"/>
      <c r="BW13" s="793"/>
      <c r="BX13" s="793"/>
      <c r="BY13" s="793"/>
      <c r="BZ13" s="793"/>
      <c r="CA13" s="793"/>
      <c r="CB13" s="297"/>
      <c r="CC13" s="793" t="s">
        <v>125</v>
      </c>
      <c r="CD13" s="793"/>
      <c r="CE13" s="793"/>
      <c r="CF13" s="793"/>
      <c r="CG13" s="793"/>
      <c r="CH13" s="793"/>
      <c r="CI13" s="793"/>
      <c r="CJ13" s="793"/>
      <c r="CK13" s="793"/>
      <c r="CL13" s="793"/>
      <c r="CM13" s="793"/>
      <c r="CN13" s="793"/>
      <c r="CO13" s="793"/>
      <c r="CP13" s="793"/>
      <c r="CQ13" s="793"/>
      <c r="CR13" s="793"/>
      <c r="CS13" s="793"/>
      <c r="CT13" s="793"/>
      <c r="CU13" s="793"/>
      <c r="CV13" s="793"/>
      <c r="CW13" s="793"/>
      <c r="CX13" s="793"/>
      <c r="CY13" s="793"/>
      <c r="CZ13" s="793"/>
      <c r="DA13" s="793"/>
      <c r="DB13" s="297"/>
      <c r="DC13" s="793" t="s">
        <v>435</v>
      </c>
      <c r="DD13" s="793"/>
      <c r="DE13" s="793"/>
      <c r="DF13" s="793"/>
      <c r="DG13" s="793"/>
      <c r="DH13" s="793"/>
      <c r="DI13" s="793"/>
      <c r="DJ13" s="793"/>
      <c r="DK13" s="793"/>
      <c r="DL13" s="793"/>
      <c r="DM13" s="793"/>
      <c r="DN13" s="793"/>
      <c r="DO13" s="793"/>
      <c r="DP13" s="793"/>
      <c r="DQ13" s="793"/>
      <c r="DR13" s="793"/>
      <c r="DS13" s="793"/>
      <c r="DT13" s="793"/>
      <c r="DU13" s="793"/>
      <c r="DV13" s="793"/>
      <c r="DW13" s="793"/>
      <c r="DX13" s="297"/>
      <c r="DY13" s="793" t="s">
        <v>436</v>
      </c>
      <c r="DZ13" s="793"/>
      <c r="EA13" s="793"/>
      <c r="EB13" s="793"/>
      <c r="EC13" s="793"/>
      <c r="ED13" s="793"/>
      <c r="EE13" s="793"/>
      <c r="EF13" s="793"/>
      <c r="EG13" s="793"/>
      <c r="EH13" s="793"/>
      <c r="EI13" s="793"/>
      <c r="EJ13" s="793"/>
      <c r="EK13" s="793"/>
      <c r="EL13" s="793"/>
      <c r="EM13" s="793"/>
      <c r="EN13" s="793"/>
      <c r="EO13" s="793"/>
      <c r="EP13" s="793"/>
      <c r="EQ13" s="793"/>
      <c r="ER13" s="793"/>
    </row>
    <row r="14" spans="1:148" ht="15.75" customHeight="1" x14ac:dyDescent="0.2">
      <c r="B14" s="297"/>
      <c r="C14" s="298" t="s">
        <v>437</v>
      </c>
      <c r="D14" s="298" t="s">
        <v>438</v>
      </c>
      <c r="E14" s="298" t="s">
        <v>439</v>
      </c>
      <c r="F14" s="298" t="s">
        <v>440</v>
      </c>
      <c r="G14" s="298" t="s">
        <v>441</v>
      </c>
      <c r="H14" s="298" t="s">
        <v>442</v>
      </c>
      <c r="I14" s="298" t="s">
        <v>443</v>
      </c>
      <c r="J14" s="298" t="s">
        <v>444</v>
      </c>
      <c r="K14" s="299" t="s">
        <v>445</v>
      </c>
      <c r="L14" s="299" t="s">
        <v>446</v>
      </c>
      <c r="M14" s="299" t="s">
        <v>447</v>
      </c>
      <c r="N14" s="299" t="s">
        <v>448</v>
      </c>
      <c r="O14" s="299" t="s">
        <v>449</v>
      </c>
      <c r="P14" s="298" t="s">
        <v>450</v>
      </c>
      <c r="Q14" s="298" t="s">
        <v>451</v>
      </c>
      <c r="R14" s="298" t="s">
        <v>452</v>
      </c>
      <c r="S14" s="298" t="s">
        <v>453</v>
      </c>
      <c r="T14" s="298" t="s">
        <v>454</v>
      </c>
      <c r="U14" s="299" t="s">
        <v>455</v>
      </c>
      <c r="V14" s="298" t="s">
        <v>456</v>
      </c>
      <c r="W14" s="298" t="s">
        <v>457</v>
      </c>
      <c r="X14" s="298" t="s">
        <v>458</v>
      </c>
      <c r="Y14" s="299" t="s">
        <v>459</v>
      </c>
      <c r="Z14" s="300" t="s">
        <v>460</v>
      </c>
      <c r="AA14" s="300" t="s">
        <v>461</v>
      </c>
      <c r="AB14" s="297"/>
      <c r="AC14" s="298" t="s">
        <v>437</v>
      </c>
      <c r="AD14" s="298" t="s">
        <v>438</v>
      </c>
      <c r="AE14" s="298" t="s">
        <v>439</v>
      </c>
      <c r="AF14" s="298" t="s">
        <v>440</v>
      </c>
      <c r="AG14" s="298" t="s">
        <v>441</v>
      </c>
      <c r="AH14" s="298" t="s">
        <v>442</v>
      </c>
      <c r="AI14" s="298" t="s">
        <v>443</v>
      </c>
      <c r="AJ14" s="298" t="s">
        <v>444</v>
      </c>
      <c r="AK14" s="299" t="s">
        <v>445</v>
      </c>
      <c r="AL14" s="299" t="s">
        <v>446</v>
      </c>
      <c r="AM14" s="299" t="s">
        <v>447</v>
      </c>
      <c r="AN14" s="299" t="s">
        <v>448</v>
      </c>
      <c r="AO14" s="299" t="s">
        <v>449</v>
      </c>
      <c r="AP14" s="298" t="s">
        <v>450</v>
      </c>
      <c r="AQ14" s="298" t="s">
        <v>451</v>
      </c>
      <c r="AR14" s="298" t="s">
        <v>452</v>
      </c>
      <c r="AS14" s="298" t="s">
        <v>453</v>
      </c>
      <c r="AT14" s="298" t="s">
        <v>454</v>
      </c>
      <c r="AU14" s="299" t="s">
        <v>455</v>
      </c>
      <c r="AV14" s="298" t="s">
        <v>456</v>
      </c>
      <c r="AW14" s="298" t="s">
        <v>457</v>
      </c>
      <c r="AX14" s="298" t="s">
        <v>458</v>
      </c>
      <c r="AY14" s="299" t="s">
        <v>459</v>
      </c>
      <c r="AZ14" s="300" t="s">
        <v>460</v>
      </c>
      <c r="BA14" s="300" t="s">
        <v>461</v>
      </c>
      <c r="BB14" s="297"/>
      <c r="BC14" s="298" t="s">
        <v>437</v>
      </c>
      <c r="BD14" s="298" t="s">
        <v>438</v>
      </c>
      <c r="BE14" s="298" t="s">
        <v>439</v>
      </c>
      <c r="BF14" s="298" t="s">
        <v>440</v>
      </c>
      <c r="BG14" s="298" t="s">
        <v>441</v>
      </c>
      <c r="BH14" s="298" t="s">
        <v>442</v>
      </c>
      <c r="BI14" s="298" t="s">
        <v>443</v>
      </c>
      <c r="BJ14" s="298" t="s">
        <v>444</v>
      </c>
      <c r="BK14" s="299" t="s">
        <v>445</v>
      </c>
      <c r="BL14" s="299" t="s">
        <v>446</v>
      </c>
      <c r="BM14" s="299" t="s">
        <v>447</v>
      </c>
      <c r="BN14" s="299" t="s">
        <v>448</v>
      </c>
      <c r="BO14" s="299" t="s">
        <v>449</v>
      </c>
      <c r="BP14" s="298" t="s">
        <v>450</v>
      </c>
      <c r="BQ14" s="298" t="s">
        <v>451</v>
      </c>
      <c r="BR14" s="298" t="s">
        <v>452</v>
      </c>
      <c r="BS14" s="298" t="s">
        <v>453</v>
      </c>
      <c r="BT14" s="298" t="s">
        <v>454</v>
      </c>
      <c r="BU14" s="299" t="s">
        <v>455</v>
      </c>
      <c r="BV14" s="298" t="s">
        <v>456</v>
      </c>
      <c r="BW14" s="298" t="s">
        <v>457</v>
      </c>
      <c r="BX14" s="298" t="s">
        <v>458</v>
      </c>
      <c r="BY14" s="299" t="s">
        <v>459</v>
      </c>
      <c r="BZ14" s="300" t="s">
        <v>460</v>
      </c>
      <c r="CA14" s="300" t="s">
        <v>461</v>
      </c>
      <c r="CB14" s="297"/>
      <c r="CC14" s="298" t="s">
        <v>437</v>
      </c>
      <c r="CD14" s="298" t="s">
        <v>438</v>
      </c>
      <c r="CE14" s="298" t="s">
        <v>439</v>
      </c>
      <c r="CF14" s="298" t="s">
        <v>440</v>
      </c>
      <c r="CG14" s="298" t="s">
        <v>441</v>
      </c>
      <c r="CH14" s="298" t="s">
        <v>442</v>
      </c>
      <c r="CI14" s="298" t="s">
        <v>443</v>
      </c>
      <c r="CJ14" s="298" t="s">
        <v>444</v>
      </c>
      <c r="CK14" s="299" t="s">
        <v>445</v>
      </c>
      <c r="CL14" s="299" t="s">
        <v>446</v>
      </c>
      <c r="CM14" s="299" t="s">
        <v>447</v>
      </c>
      <c r="CN14" s="299" t="s">
        <v>448</v>
      </c>
      <c r="CO14" s="299" t="s">
        <v>449</v>
      </c>
      <c r="CP14" s="298" t="s">
        <v>450</v>
      </c>
      <c r="CQ14" s="298" t="s">
        <v>451</v>
      </c>
      <c r="CR14" s="298" t="s">
        <v>452</v>
      </c>
      <c r="CS14" s="298" t="s">
        <v>453</v>
      </c>
      <c r="CT14" s="298" t="s">
        <v>454</v>
      </c>
      <c r="CU14" s="299" t="s">
        <v>455</v>
      </c>
      <c r="CV14" s="298" t="s">
        <v>456</v>
      </c>
      <c r="CW14" s="298" t="s">
        <v>457</v>
      </c>
      <c r="CX14" s="298" t="s">
        <v>458</v>
      </c>
      <c r="CY14" s="299" t="s">
        <v>459</v>
      </c>
      <c r="CZ14" s="300" t="s">
        <v>460</v>
      </c>
      <c r="DA14" s="300" t="s">
        <v>461</v>
      </c>
      <c r="DB14" s="297"/>
      <c r="DC14" s="298" t="s">
        <v>437</v>
      </c>
      <c r="DD14" s="298" t="s">
        <v>438</v>
      </c>
      <c r="DE14" s="298" t="s">
        <v>439</v>
      </c>
      <c r="DF14" s="298" t="s">
        <v>440</v>
      </c>
      <c r="DG14" s="298" t="s">
        <v>441</v>
      </c>
      <c r="DH14" s="298" t="s">
        <v>442</v>
      </c>
      <c r="DI14" s="298" t="s">
        <v>443</v>
      </c>
      <c r="DJ14" s="298" t="s">
        <v>444</v>
      </c>
      <c r="DK14" s="301" t="s">
        <v>462</v>
      </c>
      <c r="DL14" s="299" t="s">
        <v>445</v>
      </c>
      <c r="DM14" s="299" t="s">
        <v>446</v>
      </c>
      <c r="DN14" s="299" t="s">
        <v>447</v>
      </c>
      <c r="DO14" s="299" t="s">
        <v>448</v>
      </c>
      <c r="DP14" s="299" t="s">
        <v>449</v>
      </c>
      <c r="DQ14" s="298" t="s">
        <v>453</v>
      </c>
      <c r="DR14" s="298" t="s">
        <v>454</v>
      </c>
      <c r="DS14" s="299" t="s">
        <v>455</v>
      </c>
      <c r="DT14" s="298" t="s">
        <v>456</v>
      </c>
      <c r="DU14" s="298" t="s">
        <v>457</v>
      </c>
      <c r="DV14" s="298" t="s">
        <v>458</v>
      </c>
      <c r="DW14" s="299" t="s">
        <v>459</v>
      </c>
      <c r="DX14" s="297"/>
      <c r="DY14" s="298" t="s">
        <v>437</v>
      </c>
      <c r="DZ14" s="298" t="s">
        <v>438</v>
      </c>
      <c r="EA14" s="298" t="s">
        <v>439</v>
      </c>
      <c r="EB14" s="298" t="s">
        <v>440</v>
      </c>
      <c r="EC14" s="298" t="s">
        <v>441</v>
      </c>
      <c r="ED14" s="298" t="s">
        <v>442</v>
      </c>
      <c r="EE14" s="298" t="s">
        <v>443</v>
      </c>
      <c r="EF14" s="298" t="s">
        <v>444</v>
      </c>
      <c r="EG14" s="301" t="s">
        <v>462</v>
      </c>
      <c r="EH14" s="299" t="s">
        <v>445</v>
      </c>
      <c r="EI14" s="299" t="s">
        <v>446</v>
      </c>
      <c r="EJ14" s="299" t="s">
        <v>447</v>
      </c>
      <c r="EK14" s="299" t="s">
        <v>448</v>
      </c>
      <c r="EL14" s="299" t="s">
        <v>449</v>
      </c>
      <c r="EM14" s="298" t="s">
        <v>453</v>
      </c>
      <c r="EN14" s="298" t="s">
        <v>454</v>
      </c>
      <c r="EO14" s="299" t="s">
        <v>455</v>
      </c>
      <c r="EP14" s="298" t="s">
        <v>456</v>
      </c>
      <c r="EQ14" s="298" t="s">
        <v>463</v>
      </c>
      <c r="ER14" s="299" t="s">
        <v>459</v>
      </c>
    </row>
    <row r="15" spans="1:148" ht="15.75" customHeight="1" x14ac:dyDescent="0.2">
      <c r="A15" s="302" t="s">
        <v>464</v>
      </c>
      <c r="B15" s="297"/>
      <c r="C15" s="303"/>
      <c r="D15" s="303"/>
      <c r="E15" s="303"/>
      <c r="F15" s="303"/>
      <c r="G15" s="303"/>
      <c r="H15" s="303"/>
      <c r="I15" s="303"/>
      <c r="J15" s="303"/>
      <c r="K15" s="304"/>
      <c r="L15" s="304"/>
      <c r="M15" s="304"/>
      <c r="N15" s="304"/>
      <c r="O15" s="304"/>
      <c r="P15" s="304"/>
      <c r="Q15" s="304"/>
      <c r="R15" s="304"/>
      <c r="S15" s="304"/>
      <c r="T15" s="304"/>
      <c r="U15" s="304"/>
      <c r="V15" s="304"/>
      <c r="W15" s="304"/>
      <c r="X15" s="304"/>
      <c r="Y15" s="304"/>
      <c r="Z15" s="304"/>
      <c r="AA15" s="304"/>
      <c r="AB15" s="297"/>
      <c r="AC15" s="303"/>
      <c r="AD15" s="303"/>
      <c r="AE15" s="303"/>
      <c r="AF15" s="303"/>
      <c r="AG15" s="303"/>
      <c r="AH15" s="303"/>
      <c r="AI15" s="303"/>
      <c r="AJ15" s="303"/>
      <c r="AK15" s="304"/>
      <c r="AL15" s="304"/>
      <c r="AM15" s="304"/>
      <c r="AN15" s="304"/>
      <c r="AO15" s="304"/>
      <c r="AP15" s="304"/>
      <c r="AQ15" s="304"/>
      <c r="AR15" s="304"/>
      <c r="AS15" s="304"/>
      <c r="AT15" s="304"/>
      <c r="AU15" s="304"/>
      <c r="AV15" s="304"/>
      <c r="AW15" s="304"/>
      <c r="AX15" s="304"/>
      <c r="AY15" s="304"/>
      <c r="AZ15" s="304"/>
      <c r="BA15" s="304"/>
      <c r="BB15" s="304"/>
      <c r="BC15" s="303"/>
      <c r="BD15" s="303"/>
      <c r="BE15" s="303"/>
      <c r="BF15" s="303"/>
      <c r="BG15" s="303"/>
      <c r="BH15" s="303"/>
      <c r="BI15" s="303"/>
      <c r="BJ15" s="303"/>
      <c r="BK15" s="304"/>
      <c r="BL15" s="304"/>
      <c r="BM15" s="304"/>
      <c r="BN15" s="304"/>
      <c r="BO15" s="304"/>
      <c r="BP15" s="304"/>
      <c r="BQ15" s="304"/>
      <c r="BR15" s="304"/>
      <c r="BS15" s="304"/>
      <c r="BT15" s="304"/>
      <c r="BU15" s="304"/>
      <c r="BV15" s="304"/>
      <c r="BW15" s="304"/>
      <c r="BX15" s="304"/>
      <c r="BY15" s="304"/>
      <c r="BZ15" s="304"/>
      <c r="CA15" s="304"/>
      <c r="CB15" s="304"/>
      <c r="CC15" s="303"/>
      <c r="CD15" s="303"/>
      <c r="CE15" s="303"/>
      <c r="CF15" s="303"/>
      <c r="CG15" s="303"/>
      <c r="CH15" s="303"/>
      <c r="CI15" s="303"/>
      <c r="CJ15" s="303"/>
      <c r="CK15" s="304"/>
      <c r="CL15" s="304"/>
      <c r="CM15" s="304"/>
      <c r="CN15" s="304"/>
      <c r="CO15" s="304"/>
      <c r="CP15" s="304"/>
      <c r="CQ15" s="304"/>
      <c r="CR15" s="304"/>
      <c r="CS15" s="304"/>
      <c r="CT15" s="304"/>
      <c r="CU15" s="304"/>
      <c r="CV15" s="304"/>
      <c r="CW15" s="304"/>
      <c r="CX15" s="304"/>
      <c r="CY15" s="304"/>
      <c r="CZ15" s="304"/>
      <c r="DA15" s="304"/>
      <c r="DB15" s="304"/>
      <c r="DC15" s="303"/>
      <c r="DD15" s="303"/>
      <c r="DE15" s="303"/>
      <c r="DF15" s="303"/>
      <c r="DG15" s="303"/>
      <c r="DH15" s="303"/>
      <c r="DI15" s="303"/>
      <c r="DJ15" s="303"/>
      <c r="DK15" s="303"/>
      <c r="DL15" s="304"/>
      <c r="DM15" s="304"/>
      <c r="DN15" s="304"/>
      <c r="DO15" s="304"/>
      <c r="DP15" s="304"/>
      <c r="DQ15" s="304"/>
      <c r="DR15" s="304"/>
      <c r="DS15" s="304"/>
      <c r="DT15" s="304"/>
      <c r="DU15" s="304"/>
      <c r="DV15" s="304"/>
      <c r="DW15" s="304"/>
      <c r="DX15" s="304"/>
      <c r="DY15" s="303"/>
      <c r="DZ15" s="303"/>
      <c r="EA15" s="303"/>
      <c r="EB15" s="303"/>
      <c r="EC15" s="303"/>
      <c r="ED15" s="303"/>
      <c r="EE15" s="303"/>
      <c r="EF15" s="303"/>
      <c r="EG15" s="303"/>
      <c r="EH15" s="304"/>
      <c r="EI15" s="304"/>
      <c r="EJ15" s="304"/>
      <c r="EK15" s="304"/>
      <c r="EL15" s="304"/>
      <c r="EM15" s="304"/>
      <c r="EN15" s="304"/>
      <c r="EO15" s="304"/>
      <c r="EP15" s="304"/>
      <c r="EQ15" s="304"/>
      <c r="ER15" s="304"/>
    </row>
    <row r="16" spans="1:148" ht="15.75" customHeight="1" x14ac:dyDescent="0.2">
      <c r="A16" s="305" t="s">
        <v>139</v>
      </c>
      <c r="B16" s="297"/>
      <c r="C16" s="306">
        <v>45</v>
      </c>
      <c r="D16" s="307">
        <v>43</v>
      </c>
      <c r="E16" s="307">
        <v>43</v>
      </c>
      <c r="F16" s="307">
        <v>43</v>
      </c>
      <c r="G16" s="307">
        <v>43</v>
      </c>
      <c r="H16" s="307">
        <v>0</v>
      </c>
      <c r="I16" s="307">
        <f>SUM(G16+H16)</f>
        <v>43</v>
      </c>
      <c r="J16" s="307">
        <v>44</v>
      </c>
      <c r="K16" s="308">
        <f>SUM(G16*100/E16)</f>
        <v>100</v>
      </c>
      <c r="L16" s="308">
        <f>SUM(I16*100/E16)</f>
        <v>100</v>
      </c>
      <c r="M16" s="308">
        <f>SUM(E16*100/C16)</f>
        <v>95.555555555555557</v>
      </c>
      <c r="N16" s="309">
        <f>SUM(G16*100/F16)</f>
        <v>100</v>
      </c>
      <c r="O16" s="308">
        <f t="shared" ref="O16:O24" si="0">SUM(J16*100/C16)</f>
        <v>97.777777777777771</v>
      </c>
      <c r="P16" s="305"/>
      <c r="Q16" s="310" t="s">
        <v>465</v>
      </c>
      <c r="R16" s="310"/>
      <c r="S16" s="298">
        <v>43</v>
      </c>
      <c r="T16" s="298">
        <v>43</v>
      </c>
      <c r="U16" s="311">
        <f t="shared" ref="U16:U24" si="1">SUM(T16*100/S16)</f>
        <v>100</v>
      </c>
      <c r="V16" s="298">
        <v>8</v>
      </c>
      <c r="W16" s="298">
        <v>8</v>
      </c>
      <c r="X16" s="298" t="s">
        <v>466</v>
      </c>
      <c r="Y16" s="309">
        <f t="shared" ref="Y16:Y24" si="2">SUM(W16*100/V16)</f>
        <v>100</v>
      </c>
      <c r="Z16" s="312"/>
      <c r="AA16" s="313"/>
      <c r="AB16" s="297"/>
      <c r="AC16" s="306">
        <v>45</v>
      </c>
      <c r="AD16" s="306">
        <v>43</v>
      </c>
      <c r="AE16" s="306">
        <v>43</v>
      </c>
      <c r="AF16" s="306">
        <v>43</v>
      </c>
      <c r="AG16" s="306">
        <v>43</v>
      </c>
      <c r="AH16" s="306">
        <v>0</v>
      </c>
      <c r="AI16" s="306">
        <f t="shared" ref="AI16:AI24" si="3">SUM(AG16+AH16)</f>
        <v>43</v>
      </c>
      <c r="AJ16" s="306">
        <v>45</v>
      </c>
      <c r="AK16" s="308">
        <f t="shared" ref="AK16:AK24" si="4">SUM(AG16*100/AE16)</f>
        <v>100</v>
      </c>
      <c r="AL16" s="308">
        <f t="shared" ref="AL16:AL24" si="5">SUM(AI16*100/AE16)</f>
        <v>100</v>
      </c>
      <c r="AM16" s="308">
        <f t="shared" ref="AM16:AM24" si="6">SUM(AE16*100/AC16)</f>
        <v>95.555555555555557</v>
      </c>
      <c r="AN16" s="309">
        <f t="shared" ref="AN16:AN24" si="7">SUM(AG16*100/AF16)</f>
        <v>100</v>
      </c>
      <c r="AO16" s="308">
        <f t="shared" ref="AO16:AO24" si="8">SUM(AJ16*100/AC16)</f>
        <v>100</v>
      </c>
      <c r="AP16" s="305"/>
      <c r="AQ16" s="305"/>
      <c r="AR16" s="310" t="s">
        <v>467</v>
      </c>
      <c r="AS16" s="298">
        <v>43</v>
      </c>
      <c r="AT16" s="298">
        <v>43</v>
      </c>
      <c r="AU16" s="311">
        <f t="shared" ref="AU16:AU24" si="9">SUM(AT16*100/AS16)</f>
        <v>100</v>
      </c>
      <c r="AV16" s="298">
        <v>8</v>
      </c>
      <c r="AW16" s="298">
        <v>8</v>
      </c>
      <c r="AX16" s="298" t="s">
        <v>466</v>
      </c>
      <c r="AY16" s="309">
        <f t="shared" ref="AY16:AY24" si="10">SUM(AW16*100/AV16)</f>
        <v>100</v>
      </c>
      <c r="AZ16" s="312"/>
      <c r="BA16" s="313"/>
      <c r="BB16" s="297"/>
      <c r="BC16" s="306">
        <v>45</v>
      </c>
      <c r="BD16" s="306">
        <v>43</v>
      </c>
      <c r="BE16" s="306">
        <v>43</v>
      </c>
      <c r="BF16" s="306">
        <v>43</v>
      </c>
      <c r="BG16" s="306">
        <v>43</v>
      </c>
      <c r="BH16" s="306">
        <v>0</v>
      </c>
      <c r="BI16" s="306">
        <f>SUM(BG16+BH16)</f>
        <v>43</v>
      </c>
      <c r="BJ16" s="306">
        <v>45</v>
      </c>
      <c r="BK16" s="308">
        <f t="shared" ref="BK16:BK24" si="11">SUM(BG16*100/BE16)</f>
        <v>100</v>
      </c>
      <c r="BL16" s="308">
        <f t="shared" ref="BL16:BL24" si="12">SUM(BI16*100/BE16)</f>
        <v>100</v>
      </c>
      <c r="BM16" s="308">
        <f t="shared" ref="BM16:BM24" si="13">SUM(BE16*100/BC16)</f>
        <v>95.555555555555557</v>
      </c>
      <c r="BN16" s="308">
        <f t="shared" ref="BN16:BN24" si="14">SUM(BI16*100/BC16)</f>
        <v>95.555555555555557</v>
      </c>
      <c r="BO16" s="308">
        <f t="shared" ref="BO16:BO24" si="15">SUM(BI16*100/BC16)</f>
        <v>95.555555555555557</v>
      </c>
      <c r="BP16" s="305"/>
      <c r="BQ16" s="305"/>
      <c r="BR16" s="310" t="s">
        <v>467</v>
      </c>
      <c r="BS16" s="298">
        <v>43</v>
      </c>
      <c r="BT16" s="298">
        <v>43</v>
      </c>
      <c r="BU16" s="314">
        <f t="shared" ref="BU16:BU24" si="16">SUM(BT16*100/BS16)</f>
        <v>100</v>
      </c>
      <c r="BV16" s="298">
        <v>8</v>
      </c>
      <c r="BW16" s="298">
        <v>8</v>
      </c>
      <c r="BX16" s="298" t="s">
        <v>466</v>
      </c>
      <c r="BY16" s="308">
        <f t="shared" ref="BY16:BY24" si="17">SUM(BT16*100/BS16)</f>
        <v>100</v>
      </c>
      <c r="BZ16" s="312"/>
      <c r="CA16" s="313"/>
      <c r="CB16" s="297"/>
      <c r="CC16" s="306">
        <v>45</v>
      </c>
      <c r="CD16" s="306">
        <v>43</v>
      </c>
      <c r="CE16" s="306">
        <v>43</v>
      </c>
      <c r="CF16" s="306">
        <v>43</v>
      </c>
      <c r="CG16" s="306">
        <v>43</v>
      </c>
      <c r="CH16" s="306">
        <v>0</v>
      </c>
      <c r="CI16" s="306">
        <f>SUM(CG16+CH16)</f>
        <v>43</v>
      </c>
      <c r="CJ16" s="306">
        <v>43</v>
      </c>
      <c r="CK16" s="308">
        <f t="shared" ref="CK16:CK24" si="18">SUM(CG16*100/CE16)</f>
        <v>100</v>
      </c>
      <c r="CL16" s="308">
        <f t="shared" ref="CL16:CL24" si="19">SUM(CI16*100/CE16)</f>
        <v>100</v>
      </c>
      <c r="CM16" s="308">
        <f t="shared" ref="CM16:CM24" si="20">SUM(CE16*100/CC16)</f>
        <v>95.555555555555557</v>
      </c>
      <c r="CN16" s="308">
        <f t="shared" ref="CN16:CN24" si="21">SUM(CI16*100/CC16)</f>
        <v>95.555555555555557</v>
      </c>
      <c r="CO16" s="308">
        <f t="shared" ref="CO16:CO24" si="22">SUM(CJ16*100/CC16)</f>
        <v>95.555555555555557</v>
      </c>
      <c r="CP16" s="305"/>
      <c r="CQ16" s="305" t="s">
        <v>468</v>
      </c>
      <c r="CR16" s="310" t="s">
        <v>467</v>
      </c>
      <c r="CS16" s="298">
        <v>43</v>
      </c>
      <c r="CT16" s="298">
        <v>43</v>
      </c>
      <c r="CU16" s="314">
        <f t="shared" ref="CU16:CU24" si="23">SUM(CT16*100/CS16)</f>
        <v>100</v>
      </c>
      <c r="CV16" s="298">
        <v>8</v>
      </c>
      <c r="CW16" s="298"/>
      <c r="CX16" s="298"/>
      <c r="CY16" s="309">
        <f t="shared" ref="CY16:CY24" si="24">SUM(CW16*100/CV16)</f>
        <v>0</v>
      </c>
      <c r="CZ16" s="312"/>
      <c r="DA16" s="305" t="s">
        <v>469</v>
      </c>
      <c r="DB16" s="297"/>
      <c r="DC16" s="306">
        <v>45</v>
      </c>
      <c r="DD16" s="306">
        <v>43</v>
      </c>
      <c r="DE16" s="306">
        <v>43</v>
      </c>
      <c r="DF16" s="306">
        <v>43</v>
      </c>
      <c r="DG16" s="306">
        <v>43</v>
      </c>
      <c r="DH16" s="306">
        <v>0</v>
      </c>
      <c r="DI16" s="306">
        <f>SUM(DG16+DH16)</f>
        <v>43</v>
      </c>
      <c r="DJ16" s="306">
        <v>42</v>
      </c>
      <c r="DK16" s="307">
        <v>42</v>
      </c>
      <c r="DL16" s="308">
        <f t="shared" ref="DL16:DL24" si="25">SUM(DE16*100/DD16)</f>
        <v>100</v>
      </c>
      <c r="DM16" s="308">
        <f t="shared" ref="DM16:DM24" si="26">SUM(DI16*100/DE16)</f>
        <v>100</v>
      </c>
      <c r="DN16" s="308">
        <f t="shared" ref="DN16:DN24" si="27">SUM(DE16*100/DC16)</f>
        <v>95.555555555555557</v>
      </c>
      <c r="DO16" s="308">
        <f t="shared" ref="DO16:DO24" si="28">SUM(DI16*100/DC16)</f>
        <v>95.555555555555557</v>
      </c>
      <c r="DP16" s="308">
        <f t="shared" ref="DP16:DP24" si="29">SUM(DJ16*100/DC16)</f>
        <v>93.333333333333329</v>
      </c>
      <c r="DQ16" s="298">
        <v>43</v>
      </c>
      <c r="DR16" s="298">
        <v>43</v>
      </c>
      <c r="DS16" s="314">
        <f t="shared" ref="DS16:DS24" si="30">SUM(DR16*100/DQ16)</f>
        <v>100</v>
      </c>
      <c r="DT16" s="298">
        <v>8</v>
      </c>
      <c r="DU16" s="298">
        <v>0</v>
      </c>
      <c r="DV16" s="298">
        <v>0</v>
      </c>
      <c r="DW16" s="309">
        <f t="shared" ref="DW16:DW24" si="31">SUM(DU16*100/DT16)</f>
        <v>0</v>
      </c>
      <c r="DX16" s="297"/>
      <c r="DY16" s="306">
        <v>45</v>
      </c>
      <c r="DZ16" s="306">
        <v>43</v>
      </c>
      <c r="EA16" s="306">
        <v>43</v>
      </c>
      <c r="EB16" s="306">
        <v>43</v>
      </c>
      <c r="EC16" s="306">
        <v>43</v>
      </c>
      <c r="ED16" s="306">
        <v>0</v>
      </c>
      <c r="EE16" s="306">
        <f>SUM(EC16+ED16)</f>
        <v>43</v>
      </c>
      <c r="EF16" s="306">
        <f>SUM(ED16+EE16)</f>
        <v>43</v>
      </c>
      <c r="EG16" s="307"/>
      <c r="EH16" s="308">
        <f t="shared" ref="EH16:EH24" si="32">SUM(EC16*100/DZ16)</f>
        <v>100</v>
      </c>
      <c r="EI16" s="308">
        <f t="shared" ref="EI16:EI24" si="33">SUM(EE16*100/EA16)</f>
        <v>100</v>
      </c>
      <c r="EJ16" s="308">
        <f t="shared" ref="EJ16:EJ24" si="34">SUM(EA16*100/DY16)</f>
        <v>95.555555555555557</v>
      </c>
      <c r="EK16" s="308">
        <f t="shared" ref="EK16:EK24" si="35">SUM(EE16*100/DY16)</f>
        <v>95.555555555555557</v>
      </c>
      <c r="EL16" s="308">
        <f t="shared" ref="EL16:EL24" si="36">SUM(EF16*100/DY16)</f>
        <v>95.555555555555557</v>
      </c>
      <c r="EM16" s="298">
        <v>43</v>
      </c>
      <c r="EN16" s="298">
        <v>43</v>
      </c>
      <c r="EO16" s="314">
        <f t="shared" ref="EO16:EO24" si="37">SUM(EN16*100/EM16)</f>
        <v>100</v>
      </c>
      <c r="EP16" s="298">
        <v>43</v>
      </c>
      <c r="EQ16" s="298">
        <v>43</v>
      </c>
      <c r="ER16" s="309">
        <f t="shared" ref="ER16:ER24" si="38">SUM(EQ16*100/EP16)</f>
        <v>100</v>
      </c>
    </row>
    <row r="17" spans="1:148" ht="15.75" customHeight="1" x14ac:dyDescent="0.2">
      <c r="A17" s="305" t="s">
        <v>141</v>
      </c>
      <c r="B17" s="297"/>
      <c r="C17" s="307">
        <v>10</v>
      </c>
      <c r="D17" s="307">
        <v>10</v>
      </c>
      <c r="E17" s="307">
        <v>10</v>
      </c>
      <c r="F17" s="307">
        <v>10</v>
      </c>
      <c r="G17" s="307">
        <v>10</v>
      </c>
      <c r="H17" s="307">
        <v>0</v>
      </c>
      <c r="I17" s="307">
        <f>SUM(G17+H17)</f>
        <v>10</v>
      </c>
      <c r="J17" s="307">
        <v>20</v>
      </c>
      <c r="K17" s="308">
        <f>SUM(G17*100/E17)</f>
        <v>100</v>
      </c>
      <c r="L17" s="308">
        <f>SUM(I17*100/E17)</f>
        <v>100</v>
      </c>
      <c r="M17" s="308">
        <f>SUM(E17*100/C17)</f>
        <v>100</v>
      </c>
      <c r="N17" s="309">
        <f>SUM(G17*100/F17)</f>
        <v>100</v>
      </c>
      <c r="O17" s="308">
        <f t="shared" si="0"/>
        <v>200</v>
      </c>
      <c r="P17" s="305"/>
      <c r="Q17" s="305"/>
      <c r="R17" s="305"/>
      <c r="S17" s="306">
        <v>20</v>
      </c>
      <c r="T17" s="306">
        <v>20</v>
      </c>
      <c r="U17" s="311">
        <f t="shared" si="1"/>
        <v>100</v>
      </c>
      <c r="V17" s="306">
        <v>4</v>
      </c>
      <c r="W17" s="306">
        <v>4</v>
      </c>
      <c r="X17" s="306" t="s">
        <v>100</v>
      </c>
      <c r="Y17" s="309">
        <f t="shared" si="2"/>
        <v>100</v>
      </c>
      <c r="Z17" s="312"/>
      <c r="AA17" s="313"/>
      <c r="AB17" s="297"/>
      <c r="AC17" s="306">
        <v>20</v>
      </c>
      <c r="AD17" s="306">
        <v>20</v>
      </c>
      <c r="AE17" s="306">
        <v>20</v>
      </c>
      <c r="AF17" s="306">
        <v>20</v>
      </c>
      <c r="AG17" s="306">
        <v>20</v>
      </c>
      <c r="AH17" s="306">
        <v>0</v>
      </c>
      <c r="AI17" s="306">
        <f t="shared" si="3"/>
        <v>20</v>
      </c>
      <c r="AJ17" s="306">
        <v>20</v>
      </c>
      <c r="AK17" s="308">
        <f t="shared" si="4"/>
        <v>100</v>
      </c>
      <c r="AL17" s="308">
        <f t="shared" si="5"/>
        <v>100</v>
      </c>
      <c r="AM17" s="308">
        <f t="shared" si="6"/>
        <v>100</v>
      </c>
      <c r="AN17" s="309">
        <f t="shared" si="7"/>
        <v>100</v>
      </c>
      <c r="AO17" s="308">
        <f t="shared" si="8"/>
        <v>100</v>
      </c>
      <c r="AP17" s="305"/>
      <c r="AQ17" s="305"/>
      <c r="AR17" s="305"/>
      <c r="AS17" s="306">
        <v>20</v>
      </c>
      <c r="AT17" s="306">
        <v>20</v>
      </c>
      <c r="AU17" s="311">
        <f t="shared" si="9"/>
        <v>100</v>
      </c>
      <c r="AV17" s="306">
        <v>4</v>
      </c>
      <c r="AW17" s="306">
        <v>4</v>
      </c>
      <c r="AX17" s="306" t="s">
        <v>100</v>
      </c>
      <c r="AY17" s="309">
        <f t="shared" si="10"/>
        <v>100</v>
      </c>
      <c r="AZ17" s="312"/>
      <c r="BA17" s="313"/>
      <c r="BB17" s="297"/>
      <c r="BC17" s="306">
        <v>33</v>
      </c>
      <c r="BD17" s="306">
        <v>33</v>
      </c>
      <c r="BE17" s="306">
        <v>33</v>
      </c>
      <c r="BF17" s="306">
        <v>33</v>
      </c>
      <c r="BG17" s="306">
        <v>33</v>
      </c>
      <c r="BH17" s="306">
        <v>0</v>
      </c>
      <c r="BI17" s="306">
        <v>33</v>
      </c>
      <c r="BJ17" s="306">
        <v>33</v>
      </c>
      <c r="BK17" s="308">
        <f t="shared" si="11"/>
        <v>100</v>
      </c>
      <c r="BL17" s="308">
        <f t="shared" si="12"/>
        <v>100</v>
      </c>
      <c r="BM17" s="308">
        <f t="shared" si="13"/>
        <v>100</v>
      </c>
      <c r="BN17" s="308">
        <f t="shared" si="14"/>
        <v>100</v>
      </c>
      <c r="BO17" s="308">
        <f t="shared" si="15"/>
        <v>100</v>
      </c>
      <c r="BP17" s="305"/>
      <c r="BQ17" s="305"/>
      <c r="BR17" s="305"/>
      <c r="BS17" s="306">
        <v>33</v>
      </c>
      <c r="BT17" s="306">
        <v>33</v>
      </c>
      <c r="BU17" s="314">
        <f t="shared" si="16"/>
        <v>100</v>
      </c>
      <c r="BV17" s="306">
        <v>6</v>
      </c>
      <c r="BW17" s="306">
        <v>6</v>
      </c>
      <c r="BX17" s="306" t="s">
        <v>466</v>
      </c>
      <c r="BY17" s="308">
        <f t="shared" si="17"/>
        <v>100</v>
      </c>
      <c r="BZ17" s="312"/>
      <c r="CA17" s="313"/>
      <c r="CB17" s="297"/>
      <c r="CC17" s="306">
        <v>45</v>
      </c>
      <c r="CD17" s="306">
        <v>43</v>
      </c>
      <c r="CE17" s="306">
        <v>43</v>
      </c>
      <c r="CF17" s="306">
        <v>43</v>
      </c>
      <c r="CG17" s="306">
        <v>43</v>
      </c>
      <c r="CH17" s="306">
        <v>0</v>
      </c>
      <c r="CI17" s="306">
        <v>43</v>
      </c>
      <c r="CJ17" s="306">
        <v>43</v>
      </c>
      <c r="CK17" s="308">
        <f t="shared" si="18"/>
        <v>100</v>
      </c>
      <c r="CL17" s="308">
        <f t="shared" si="19"/>
        <v>100</v>
      </c>
      <c r="CM17" s="308">
        <f t="shared" si="20"/>
        <v>95.555555555555557</v>
      </c>
      <c r="CN17" s="308">
        <f t="shared" si="21"/>
        <v>95.555555555555557</v>
      </c>
      <c r="CO17" s="308">
        <f t="shared" si="22"/>
        <v>95.555555555555557</v>
      </c>
      <c r="CP17" s="305"/>
      <c r="CQ17" s="305" t="s">
        <v>468</v>
      </c>
      <c r="CR17" s="305"/>
      <c r="CS17" s="306">
        <v>43</v>
      </c>
      <c r="CT17" s="306">
        <v>43</v>
      </c>
      <c r="CU17" s="314">
        <f t="shared" si="23"/>
        <v>100</v>
      </c>
      <c r="CV17" s="306">
        <v>8</v>
      </c>
      <c r="CW17" s="306"/>
      <c r="CX17" s="306"/>
      <c r="CY17" s="309">
        <f t="shared" si="24"/>
        <v>0</v>
      </c>
      <c r="CZ17" s="312"/>
      <c r="DA17" s="305" t="s">
        <v>469</v>
      </c>
      <c r="DB17" s="297"/>
      <c r="DC17" s="306">
        <v>45</v>
      </c>
      <c r="DD17" s="306">
        <v>43</v>
      </c>
      <c r="DE17" s="306">
        <v>43</v>
      </c>
      <c r="DF17" s="306">
        <v>43</v>
      </c>
      <c r="DG17" s="306">
        <v>43</v>
      </c>
      <c r="DH17" s="306">
        <v>0</v>
      </c>
      <c r="DI17" s="306">
        <v>43</v>
      </c>
      <c r="DJ17" s="306">
        <v>40</v>
      </c>
      <c r="DK17" s="307">
        <v>40</v>
      </c>
      <c r="DL17" s="308">
        <f t="shared" si="25"/>
        <v>100</v>
      </c>
      <c r="DM17" s="308">
        <f t="shared" si="26"/>
        <v>100</v>
      </c>
      <c r="DN17" s="308">
        <f t="shared" si="27"/>
        <v>95.555555555555557</v>
      </c>
      <c r="DO17" s="308">
        <f t="shared" si="28"/>
        <v>95.555555555555557</v>
      </c>
      <c r="DP17" s="308">
        <f t="shared" si="29"/>
        <v>88.888888888888886</v>
      </c>
      <c r="DQ17" s="306">
        <v>43</v>
      </c>
      <c r="DR17" s="306">
        <v>43</v>
      </c>
      <c r="DS17" s="314">
        <f t="shared" si="30"/>
        <v>100</v>
      </c>
      <c r="DT17" s="306">
        <v>8</v>
      </c>
      <c r="DU17" s="306">
        <v>0</v>
      </c>
      <c r="DV17" s="306">
        <v>0</v>
      </c>
      <c r="DW17" s="309">
        <f t="shared" si="31"/>
        <v>0</v>
      </c>
      <c r="DX17" s="297"/>
      <c r="DY17" s="306">
        <v>45</v>
      </c>
      <c r="DZ17" s="306">
        <v>43</v>
      </c>
      <c r="EA17" s="306">
        <v>43</v>
      </c>
      <c r="EB17" s="306">
        <v>43</v>
      </c>
      <c r="EC17" s="306">
        <v>43</v>
      </c>
      <c r="ED17" s="306">
        <v>0</v>
      </c>
      <c r="EE17" s="306">
        <v>43</v>
      </c>
      <c r="EF17" s="306">
        <v>43</v>
      </c>
      <c r="EG17" s="307"/>
      <c r="EH17" s="308">
        <f t="shared" si="32"/>
        <v>100</v>
      </c>
      <c r="EI17" s="308">
        <f t="shared" si="33"/>
        <v>100</v>
      </c>
      <c r="EJ17" s="308">
        <f t="shared" si="34"/>
        <v>95.555555555555557</v>
      </c>
      <c r="EK17" s="308">
        <f t="shared" si="35"/>
        <v>95.555555555555557</v>
      </c>
      <c r="EL17" s="308">
        <f t="shared" si="36"/>
        <v>95.555555555555557</v>
      </c>
      <c r="EM17" s="306">
        <v>43</v>
      </c>
      <c r="EN17" s="306">
        <v>43</v>
      </c>
      <c r="EO17" s="314">
        <f t="shared" si="37"/>
        <v>100</v>
      </c>
      <c r="EP17" s="306">
        <v>43</v>
      </c>
      <c r="EQ17" s="306">
        <v>43</v>
      </c>
      <c r="ER17" s="309">
        <f t="shared" si="38"/>
        <v>100</v>
      </c>
    </row>
    <row r="18" spans="1:148" ht="15.75" customHeight="1" x14ac:dyDescent="0.2">
      <c r="A18" s="305" t="s">
        <v>144</v>
      </c>
      <c r="B18" s="297"/>
      <c r="C18" s="307">
        <v>47</v>
      </c>
      <c r="D18" s="307">
        <v>45</v>
      </c>
      <c r="E18" s="307">
        <v>45</v>
      </c>
      <c r="F18" s="307">
        <v>45</v>
      </c>
      <c r="G18" s="307">
        <v>45</v>
      </c>
      <c r="H18" s="307">
        <v>0</v>
      </c>
      <c r="I18" s="307">
        <f>SUM(G18+H18)</f>
        <v>45</v>
      </c>
      <c r="J18" s="307">
        <v>43</v>
      </c>
      <c r="K18" s="308">
        <f>SUM(G18*100/E18)</f>
        <v>100</v>
      </c>
      <c r="L18" s="308">
        <f>SUM(I18*100/E18)</f>
        <v>100</v>
      </c>
      <c r="M18" s="308">
        <f>SUM(E18*100/C18)</f>
        <v>95.744680851063833</v>
      </c>
      <c r="N18" s="308">
        <f>SUM(G18*100/F18)</f>
        <v>100</v>
      </c>
      <c r="O18" s="308">
        <f t="shared" si="0"/>
        <v>91.489361702127653</v>
      </c>
      <c r="P18" s="305"/>
      <c r="Q18" s="310" t="s">
        <v>465</v>
      </c>
      <c r="R18" s="310"/>
      <c r="S18" s="298">
        <v>45</v>
      </c>
      <c r="T18" s="298">
        <v>41</v>
      </c>
      <c r="U18" s="314">
        <f t="shared" si="1"/>
        <v>91.111111111111114</v>
      </c>
      <c r="V18" s="298">
        <v>8</v>
      </c>
      <c r="W18" s="298">
        <v>8</v>
      </c>
      <c r="X18" s="298" t="s">
        <v>466</v>
      </c>
      <c r="Y18" s="309">
        <f t="shared" si="2"/>
        <v>100</v>
      </c>
      <c r="Z18" s="315"/>
      <c r="AA18" s="310"/>
      <c r="AB18" s="297"/>
      <c r="AC18" s="306">
        <v>47</v>
      </c>
      <c r="AD18" s="306">
        <v>45</v>
      </c>
      <c r="AE18" s="306">
        <v>45</v>
      </c>
      <c r="AF18" s="306">
        <v>45</v>
      </c>
      <c r="AG18" s="306">
        <v>44</v>
      </c>
      <c r="AH18" s="306">
        <v>0</v>
      </c>
      <c r="AI18" s="306">
        <f t="shared" si="3"/>
        <v>44</v>
      </c>
      <c r="AJ18" s="306">
        <v>46</v>
      </c>
      <c r="AK18" s="308">
        <f t="shared" si="4"/>
        <v>97.777777777777771</v>
      </c>
      <c r="AL18" s="308">
        <f t="shared" si="5"/>
        <v>97.777777777777771</v>
      </c>
      <c r="AM18" s="308">
        <f t="shared" si="6"/>
        <v>95.744680851063833</v>
      </c>
      <c r="AN18" s="308">
        <f t="shared" si="7"/>
        <v>97.777777777777771</v>
      </c>
      <c r="AO18" s="308">
        <f t="shared" si="8"/>
        <v>97.872340425531917</v>
      </c>
      <c r="AP18" s="305"/>
      <c r="AQ18" s="316" t="s">
        <v>470</v>
      </c>
      <c r="AR18" s="310" t="s">
        <v>467</v>
      </c>
      <c r="AS18" s="298">
        <v>45</v>
      </c>
      <c r="AT18" s="298">
        <v>41</v>
      </c>
      <c r="AU18" s="314">
        <f t="shared" si="9"/>
        <v>91.111111111111114</v>
      </c>
      <c r="AV18" s="298">
        <v>8</v>
      </c>
      <c r="AW18" s="298">
        <v>8</v>
      </c>
      <c r="AX18" s="298" t="s">
        <v>466</v>
      </c>
      <c r="AY18" s="309">
        <f t="shared" si="10"/>
        <v>100</v>
      </c>
      <c r="AZ18" s="315" t="s">
        <v>471</v>
      </c>
      <c r="BA18" s="310" t="s">
        <v>472</v>
      </c>
      <c r="BB18" s="297"/>
      <c r="BC18" s="306">
        <v>47</v>
      </c>
      <c r="BD18" s="306">
        <v>45</v>
      </c>
      <c r="BE18" s="306">
        <v>45</v>
      </c>
      <c r="BF18" s="306">
        <v>45</v>
      </c>
      <c r="BG18" s="306">
        <v>45</v>
      </c>
      <c r="BH18" s="306">
        <v>0</v>
      </c>
      <c r="BI18" s="306">
        <f t="shared" ref="BI18:BI23" si="39">SUM(BG18+BH18)</f>
        <v>45</v>
      </c>
      <c r="BJ18" s="306">
        <v>47</v>
      </c>
      <c r="BK18" s="308">
        <f t="shared" si="11"/>
        <v>100</v>
      </c>
      <c r="BL18" s="308">
        <f t="shared" si="12"/>
        <v>100</v>
      </c>
      <c r="BM18" s="308">
        <f t="shared" si="13"/>
        <v>95.744680851063833</v>
      </c>
      <c r="BN18" s="308">
        <f t="shared" si="14"/>
        <v>95.744680851063833</v>
      </c>
      <c r="BO18" s="308">
        <f t="shared" si="15"/>
        <v>95.744680851063833</v>
      </c>
      <c r="BP18" s="305"/>
      <c r="BQ18" s="316"/>
      <c r="BR18" s="310" t="s">
        <v>467</v>
      </c>
      <c r="BS18" s="298">
        <v>45</v>
      </c>
      <c r="BT18" s="298">
        <v>45</v>
      </c>
      <c r="BU18" s="314">
        <f t="shared" si="16"/>
        <v>100</v>
      </c>
      <c r="BV18" s="298">
        <v>8</v>
      </c>
      <c r="BW18" s="298">
        <v>8</v>
      </c>
      <c r="BX18" s="298" t="s">
        <v>466</v>
      </c>
      <c r="BY18" s="308">
        <f t="shared" si="17"/>
        <v>100</v>
      </c>
      <c r="BZ18" s="315"/>
      <c r="CA18" s="310"/>
      <c r="CB18" s="297"/>
      <c r="CC18" s="306">
        <v>47</v>
      </c>
      <c r="CD18" s="306">
        <v>45</v>
      </c>
      <c r="CE18" s="306">
        <v>45</v>
      </c>
      <c r="CF18" s="306">
        <v>45</v>
      </c>
      <c r="CG18" s="306">
        <v>45</v>
      </c>
      <c r="CH18" s="306">
        <v>0</v>
      </c>
      <c r="CI18" s="306">
        <f t="shared" ref="CI18:CI24" si="40">SUM(CG18+CH18)</f>
        <v>45</v>
      </c>
      <c r="CJ18" s="306">
        <v>45</v>
      </c>
      <c r="CK18" s="308">
        <f t="shared" si="18"/>
        <v>100</v>
      </c>
      <c r="CL18" s="308">
        <f t="shared" si="19"/>
        <v>100</v>
      </c>
      <c r="CM18" s="308">
        <f t="shared" si="20"/>
        <v>95.744680851063833</v>
      </c>
      <c r="CN18" s="308">
        <f t="shared" si="21"/>
        <v>95.744680851063833</v>
      </c>
      <c r="CO18" s="308">
        <f t="shared" si="22"/>
        <v>95.744680851063833</v>
      </c>
      <c r="CP18" s="305"/>
      <c r="CQ18" s="305" t="s">
        <v>468</v>
      </c>
      <c r="CR18" s="310" t="s">
        <v>467</v>
      </c>
      <c r="CS18" s="298">
        <v>45</v>
      </c>
      <c r="CT18" s="298">
        <v>42</v>
      </c>
      <c r="CU18" s="314">
        <f t="shared" si="23"/>
        <v>93.333333333333329</v>
      </c>
      <c r="CV18" s="298">
        <v>8</v>
      </c>
      <c r="CW18" s="298"/>
      <c r="CX18" s="298"/>
      <c r="CY18" s="309">
        <f t="shared" si="24"/>
        <v>0</v>
      </c>
      <c r="CZ18" s="315" t="s">
        <v>473</v>
      </c>
      <c r="DA18" s="305" t="s">
        <v>469</v>
      </c>
      <c r="DB18" s="297"/>
      <c r="DC18" s="306">
        <v>47</v>
      </c>
      <c r="DD18" s="306">
        <v>45</v>
      </c>
      <c r="DE18" s="306">
        <v>45</v>
      </c>
      <c r="DF18" s="306">
        <v>45</v>
      </c>
      <c r="DG18" s="306">
        <v>45</v>
      </c>
      <c r="DH18" s="306">
        <v>0</v>
      </c>
      <c r="DI18" s="306">
        <f t="shared" ref="DI18:DI23" si="41">SUM(DG18+DH18)</f>
        <v>45</v>
      </c>
      <c r="DJ18" s="306">
        <v>44</v>
      </c>
      <c r="DK18" s="307">
        <v>44</v>
      </c>
      <c r="DL18" s="308">
        <f t="shared" si="25"/>
        <v>100</v>
      </c>
      <c r="DM18" s="308">
        <f t="shared" si="26"/>
        <v>100</v>
      </c>
      <c r="DN18" s="308">
        <f t="shared" si="27"/>
        <v>95.744680851063833</v>
      </c>
      <c r="DO18" s="308">
        <f t="shared" si="28"/>
        <v>95.744680851063833</v>
      </c>
      <c r="DP18" s="308">
        <f t="shared" si="29"/>
        <v>93.61702127659575</v>
      </c>
      <c r="DQ18" s="298">
        <v>45</v>
      </c>
      <c r="DR18" s="298">
        <v>44</v>
      </c>
      <c r="DS18" s="314">
        <f t="shared" si="30"/>
        <v>97.777777777777771</v>
      </c>
      <c r="DT18" s="298">
        <v>8</v>
      </c>
      <c r="DU18" s="298">
        <v>0</v>
      </c>
      <c r="DV18" s="298">
        <v>0</v>
      </c>
      <c r="DW18" s="309">
        <f t="shared" si="31"/>
        <v>0</v>
      </c>
      <c r="DX18" s="297"/>
      <c r="DY18" s="306">
        <v>47</v>
      </c>
      <c r="DZ18" s="306">
        <v>45</v>
      </c>
      <c r="EA18" s="306">
        <v>45</v>
      </c>
      <c r="EB18" s="306">
        <v>45</v>
      </c>
      <c r="EC18" s="306">
        <v>45</v>
      </c>
      <c r="ED18" s="306">
        <v>0</v>
      </c>
      <c r="EE18" s="306">
        <f t="shared" ref="EE18:EF23" si="42">SUM(EC18+ED18)</f>
        <v>45</v>
      </c>
      <c r="EF18" s="306">
        <f t="shared" si="42"/>
        <v>45</v>
      </c>
      <c r="EG18" s="307"/>
      <c r="EH18" s="308">
        <f t="shared" si="32"/>
        <v>100</v>
      </c>
      <c r="EI18" s="308">
        <f t="shared" si="33"/>
        <v>100</v>
      </c>
      <c r="EJ18" s="308">
        <f t="shared" si="34"/>
        <v>95.744680851063833</v>
      </c>
      <c r="EK18" s="308">
        <f t="shared" si="35"/>
        <v>95.744680851063833</v>
      </c>
      <c r="EL18" s="308">
        <f t="shared" si="36"/>
        <v>95.744680851063833</v>
      </c>
      <c r="EM18" s="298">
        <v>45</v>
      </c>
      <c r="EN18" s="298">
        <v>45</v>
      </c>
      <c r="EO18" s="314">
        <f t="shared" si="37"/>
        <v>100</v>
      </c>
      <c r="EP18" s="298">
        <v>45</v>
      </c>
      <c r="EQ18" s="298">
        <v>45</v>
      </c>
      <c r="ER18" s="309">
        <f t="shared" si="38"/>
        <v>100</v>
      </c>
    </row>
    <row r="19" spans="1:148" ht="15.75" customHeight="1" x14ac:dyDescent="0.2">
      <c r="A19" s="305" t="s">
        <v>146</v>
      </c>
      <c r="B19" s="297"/>
      <c r="C19" s="307">
        <v>45</v>
      </c>
      <c r="D19" s="307">
        <v>43</v>
      </c>
      <c r="E19" s="307">
        <v>43</v>
      </c>
      <c r="F19" s="307">
        <v>43</v>
      </c>
      <c r="G19" s="307">
        <v>40</v>
      </c>
      <c r="H19" s="307">
        <v>2</v>
      </c>
      <c r="I19" s="307">
        <f>SUM(G19+H19)</f>
        <v>42</v>
      </c>
      <c r="J19" s="307">
        <v>42</v>
      </c>
      <c r="K19" s="308">
        <f>SUM(G19*100/E19)</f>
        <v>93.023255813953483</v>
      </c>
      <c r="L19" s="308">
        <f>SUM(I19*100/E19)</f>
        <v>97.674418604651166</v>
      </c>
      <c r="M19" s="308">
        <f>SUM(E19*100/C19)</f>
        <v>95.555555555555557</v>
      </c>
      <c r="N19" s="308">
        <f>SUM(G19*100/F19)</f>
        <v>93.023255813953483</v>
      </c>
      <c r="O19" s="308">
        <f t="shared" si="0"/>
        <v>93.333333333333329</v>
      </c>
      <c r="P19" s="317"/>
      <c r="Q19" s="310" t="s">
        <v>474</v>
      </c>
      <c r="R19" s="310"/>
      <c r="S19" s="298">
        <v>43</v>
      </c>
      <c r="T19" s="298">
        <v>41</v>
      </c>
      <c r="U19" s="314">
        <f t="shared" si="1"/>
        <v>95.348837209302332</v>
      </c>
      <c r="V19" s="298">
        <v>8</v>
      </c>
      <c r="W19" s="298">
        <v>7</v>
      </c>
      <c r="X19" s="298" t="s">
        <v>466</v>
      </c>
      <c r="Y19" s="309">
        <f t="shared" si="2"/>
        <v>87.5</v>
      </c>
      <c r="Z19" s="315"/>
      <c r="AA19" s="310"/>
      <c r="AB19" s="297"/>
      <c r="AC19" s="306">
        <v>45</v>
      </c>
      <c r="AD19" s="306">
        <v>43</v>
      </c>
      <c r="AE19" s="306">
        <v>43</v>
      </c>
      <c r="AF19" s="306">
        <v>43</v>
      </c>
      <c r="AG19" s="306">
        <v>42</v>
      </c>
      <c r="AH19" s="306">
        <v>0</v>
      </c>
      <c r="AI19" s="306">
        <f t="shared" si="3"/>
        <v>42</v>
      </c>
      <c r="AJ19" s="306">
        <v>45</v>
      </c>
      <c r="AK19" s="308">
        <f t="shared" si="4"/>
        <v>97.674418604651166</v>
      </c>
      <c r="AL19" s="308">
        <f t="shared" si="5"/>
        <v>97.674418604651166</v>
      </c>
      <c r="AM19" s="308">
        <f t="shared" si="6"/>
        <v>95.555555555555557</v>
      </c>
      <c r="AN19" s="308">
        <f t="shared" si="7"/>
        <v>97.674418604651166</v>
      </c>
      <c r="AO19" s="308">
        <f t="shared" si="8"/>
        <v>100</v>
      </c>
      <c r="AP19" s="317" t="s">
        <v>475</v>
      </c>
      <c r="AQ19" s="305"/>
      <c r="AR19" s="310" t="s">
        <v>467</v>
      </c>
      <c r="AS19" s="298">
        <v>43</v>
      </c>
      <c r="AT19" s="298">
        <v>41</v>
      </c>
      <c r="AU19" s="314">
        <f t="shared" si="9"/>
        <v>95.348837209302332</v>
      </c>
      <c r="AV19" s="298">
        <v>8</v>
      </c>
      <c r="AW19" s="298">
        <v>7</v>
      </c>
      <c r="AX19" s="298" t="s">
        <v>466</v>
      </c>
      <c r="AY19" s="309">
        <f t="shared" si="10"/>
        <v>87.5</v>
      </c>
      <c r="AZ19" s="315" t="s">
        <v>476</v>
      </c>
      <c r="BA19" s="310" t="s">
        <v>477</v>
      </c>
      <c r="BB19" s="297"/>
      <c r="BC19" s="306">
        <v>45</v>
      </c>
      <c r="BD19" s="306">
        <v>43</v>
      </c>
      <c r="BE19" s="306">
        <v>43</v>
      </c>
      <c r="BF19" s="306">
        <v>43</v>
      </c>
      <c r="BG19" s="306">
        <v>43</v>
      </c>
      <c r="BH19" s="306">
        <v>0</v>
      </c>
      <c r="BI19" s="306">
        <f t="shared" si="39"/>
        <v>43</v>
      </c>
      <c r="BJ19" s="306">
        <v>45</v>
      </c>
      <c r="BK19" s="308">
        <f t="shared" si="11"/>
        <v>100</v>
      </c>
      <c r="BL19" s="308">
        <f t="shared" si="12"/>
        <v>100</v>
      </c>
      <c r="BM19" s="308">
        <f t="shared" si="13"/>
        <v>95.555555555555557</v>
      </c>
      <c r="BN19" s="308">
        <f t="shared" si="14"/>
        <v>95.555555555555557</v>
      </c>
      <c r="BO19" s="308">
        <f t="shared" si="15"/>
        <v>95.555555555555557</v>
      </c>
      <c r="BP19" s="317"/>
      <c r="BQ19" s="305"/>
      <c r="BR19" s="310" t="s">
        <v>467</v>
      </c>
      <c r="BS19" s="298">
        <v>43</v>
      </c>
      <c r="BT19" s="298">
        <v>43</v>
      </c>
      <c r="BU19" s="314">
        <f t="shared" si="16"/>
        <v>100</v>
      </c>
      <c r="BV19" s="298">
        <v>8</v>
      </c>
      <c r="BW19" s="298">
        <v>8</v>
      </c>
      <c r="BX19" s="298" t="s">
        <v>466</v>
      </c>
      <c r="BY19" s="308">
        <f t="shared" si="17"/>
        <v>100</v>
      </c>
      <c r="BZ19" s="315"/>
      <c r="CA19" s="310"/>
      <c r="CB19" s="297"/>
      <c r="CC19" s="306">
        <v>45</v>
      </c>
      <c r="CD19" s="306">
        <v>43</v>
      </c>
      <c r="CE19" s="306">
        <v>43</v>
      </c>
      <c r="CF19" s="306">
        <v>43</v>
      </c>
      <c r="CG19" s="306">
        <v>43</v>
      </c>
      <c r="CH19" s="306">
        <v>0</v>
      </c>
      <c r="CI19" s="306">
        <f t="shared" si="40"/>
        <v>43</v>
      </c>
      <c r="CJ19" s="306">
        <v>43</v>
      </c>
      <c r="CK19" s="308">
        <f t="shared" si="18"/>
        <v>100</v>
      </c>
      <c r="CL19" s="308">
        <f t="shared" si="19"/>
        <v>100</v>
      </c>
      <c r="CM19" s="308">
        <f t="shared" si="20"/>
        <v>95.555555555555557</v>
      </c>
      <c r="CN19" s="308">
        <f t="shared" si="21"/>
        <v>95.555555555555557</v>
      </c>
      <c r="CO19" s="308">
        <f t="shared" si="22"/>
        <v>95.555555555555557</v>
      </c>
      <c r="CP19" s="317"/>
      <c r="CQ19" s="305" t="s">
        <v>468</v>
      </c>
      <c r="CR19" s="310" t="s">
        <v>467</v>
      </c>
      <c r="CS19" s="298">
        <v>43</v>
      </c>
      <c r="CT19" s="298">
        <v>41</v>
      </c>
      <c r="CU19" s="314">
        <f t="shared" si="23"/>
        <v>95.348837209302332</v>
      </c>
      <c r="CV19" s="298">
        <v>8</v>
      </c>
      <c r="CW19" s="298"/>
      <c r="CX19" s="298"/>
      <c r="CY19" s="309">
        <f t="shared" si="24"/>
        <v>0</v>
      </c>
      <c r="CZ19" s="315" t="s">
        <v>478</v>
      </c>
      <c r="DA19" s="305" t="s">
        <v>469</v>
      </c>
      <c r="DB19" s="297"/>
      <c r="DC19" s="306">
        <v>45</v>
      </c>
      <c r="DD19" s="306">
        <v>43</v>
      </c>
      <c r="DE19" s="306">
        <v>43</v>
      </c>
      <c r="DF19" s="306">
        <v>43</v>
      </c>
      <c r="DG19" s="306">
        <v>43</v>
      </c>
      <c r="DH19" s="306">
        <v>0</v>
      </c>
      <c r="DI19" s="306">
        <f t="shared" si="41"/>
        <v>43</v>
      </c>
      <c r="DJ19" s="306">
        <v>43</v>
      </c>
      <c r="DK19" s="307">
        <v>43</v>
      </c>
      <c r="DL19" s="308">
        <f t="shared" si="25"/>
        <v>100</v>
      </c>
      <c r="DM19" s="308">
        <f t="shared" si="26"/>
        <v>100</v>
      </c>
      <c r="DN19" s="308">
        <f t="shared" si="27"/>
        <v>95.555555555555557</v>
      </c>
      <c r="DO19" s="308">
        <f t="shared" si="28"/>
        <v>95.555555555555557</v>
      </c>
      <c r="DP19" s="308">
        <f t="shared" si="29"/>
        <v>95.555555555555557</v>
      </c>
      <c r="DQ19" s="298">
        <v>43</v>
      </c>
      <c r="DR19" s="306">
        <v>41</v>
      </c>
      <c r="DS19" s="314">
        <f t="shared" si="30"/>
        <v>95.348837209302332</v>
      </c>
      <c r="DT19" s="298">
        <v>8</v>
      </c>
      <c r="DU19" s="298">
        <v>8</v>
      </c>
      <c r="DV19" s="298" t="s">
        <v>479</v>
      </c>
      <c r="DW19" s="309">
        <f t="shared" si="31"/>
        <v>100</v>
      </c>
      <c r="DX19" s="297"/>
      <c r="DY19" s="306">
        <v>45</v>
      </c>
      <c r="DZ19" s="306">
        <v>43</v>
      </c>
      <c r="EA19" s="306">
        <v>43</v>
      </c>
      <c r="EB19" s="306">
        <v>43</v>
      </c>
      <c r="EC19" s="306">
        <v>43</v>
      </c>
      <c r="ED19" s="306">
        <v>0</v>
      </c>
      <c r="EE19" s="306">
        <f t="shared" si="42"/>
        <v>43</v>
      </c>
      <c r="EF19" s="306">
        <f t="shared" si="42"/>
        <v>43</v>
      </c>
      <c r="EG19" s="307"/>
      <c r="EH19" s="308">
        <f t="shared" si="32"/>
        <v>100</v>
      </c>
      <c r="EI19" s="308">
        <f t="shared" si="33"/>
        <v>100</v>
      </c>
      <c r="EJ19" s="308">
        <f t="shared" si="34"/>
        <v>95.555555555555557</v>
      </c>
      <c r="EK19" s="308">
        <f t="shared" si="35"/>
        <v>95.555555555555557</v>
      </c>
      <c r="EL19" s="308">
        <f t="shared" si="36"/>
        <v>95.555555555555557</v>
      </c>
      <c r="EM19" s="298">
        <v>43</v>
      </c>
      <c r="EN19" s="298">
        <v>43</v>
      </c>
      <c r="EO19" s="314">
        <f t="shared" si="37"/>
        <v>100</v>
      </c>
      <c r="EP19" s="298">
        <v>43</v>
      </c>
      <c r="EQ19" s="298">
        <v>43</v>
      </c>
      <c r="ER19" s="309">
        <f t="shared" si="38"/>
        <v>100</v>
      </c>
    </row>
    <row r="20" spans="1:148" ht="15.75" customHeight="1" x14ac:dyDescent="0.2">
      <c r="A20" s="305" t="s">
        <v>148</v>
      </c>
      <c r="B20" s="297"/>
      <c r="C20" s="307">
        <v>50</v>
      </c>
      <c r="D20" s="307">
        <v>48</v>
      </c>
      <c r="E20" s="307">
        <v>48</v>
      </c>
      <c r="F20" s="307">
        <v>48</v>
      </c>
      <c r="G20" s="307">
        <v>47</v>
      </c>
      <c r="H20" s="306">
        <v>0</v>
      </c>
      <c r="I20" s="307">
        <f>SUM(G20+H20)</f>
        <v>47</v>
      </c>
      <c r="J20" s="307">
        <v>46</v>
      </c>
      <c r="K20" s="308">
        <f>SUM(G20*100/E20)</f>
        <v>97.916666666666671</v>
      </c>
      <c r="L20" s="308">
        <f>SUM(I20*100/E20)</f>
        <v>97.916666666666671</v>
      </c>
      <c r="M20" s="308">
        <f>SUM(E20*100/C20)</f>
        <v>96</v>
      </c>
      <c r="N20" s="308">
        <f>SUM(G20*100/F20)</f>
        <v>97.916666666666671</v>
      </c>
      <c r="O20" s="308">
        <f t="shared" si="0"/>
        <v>92</v>
      </c>
      <c r="P20" s="305"/>
      <c r="Q20" s="310" t="s">
        <v>480</v>
      </c>
      <c r="R20" s="310"/>
      <c r="S20" s="298">
        <v>48</v>
      </c>
      <c r="T20" s="298">
        <v>45</v>
      </c>
      <c r="U20" s="314">
        <f t="shared" si="1"/>
        <v>93.75</v>
      </c>
      <c r="V20" s="298">
        <v>8</v>
      </c>
      <c r="W20" s="298">
        <v>8</v>
      </c>
      <c r="X20" s="298" t="s">
        <v>481</v>
      </c>
      <c r="Y20" s="309">
        <f t="shared" si="2"/>
        <v>100</v>
      </c>
      <c r="Z20" s="315"/>
      <c r="AA20" s="315"/>
      <c r="AB20" s="297"/>
      <c r="AC20" s="306">
        <v>50</v>
      </c>
      <c r="AD20" s="306">
        <v>48</v>
      </c>
      <c r="AE20" s="306">
        <v>48</v>
      </c>
      <c r="AF20" s="306">
        <v>48</v>
      </c>
      <c r="AG20" s="306">
        <v>48</v>
      </c>
      <c r="AH20" s="306">
        <v>0</v>
      </c>
      <c r="AI20" s="306">
        <f t="shared" si="3"/>
        <v>48</v>
      </c>
      <c r="AJ20" s="306">
        <v>50</v>
      </c>
      <c r="AK20" s="308">
        <f t="shared" si="4"/>
        <v>100</v>
      </c>
      <c r="AL20" s="308">
        <f t="shared" si="5"/>
        <v>100</v>
      </c>
      <c r="AM20" s="308">
        <f t="shared" si="6"/>
        <v>96</v>
      </c>
      <c r="AN20" s="308">
        <f t="shared" si="7"/>
        <v>100</v>
      </c>
      <c r="AO20" s="308">
        <f t="shared" si="8"/>
        <v>100</v>
      </c>
      <c r="AP20" s="305"/>
      <c r="AQ20" s="305"/>
      <c r="AR20" s="310" t="s">
        <v>467</v>
      </c>
      <c r="AS20" s="298">
        <v>48</v>
      </c>
      <c r="AT20" s="298">
        <v>45</v>
      </c>
      <c r="AU20" s="314">
        <f t="shared" si="9"/>
        <v>93.75</v>
      </c>
      <c r="AV20" s="298">
        <v>8</v>
      </c>
      <c r="AW20" s="298">
        <v>8</v>
      </c>
      <c r="AX20" s="298" t="s">
        <v>481</v>
      </c>
      <c r="AY20" s="309">
        <f t="shared" si="10"/>
        <v>100</v>
      </c>
      <c r="AZ20" s="318" t="s">
        <v>482</v>
      </c>
      <c r="BA20" s="315" t="s">
        <v>483</v>
      </c>
      <c r="BB20" s="297"/>
      <c r="BC20" s="306">
        <v>50</v>
      </c>
      <c r="BD20" s="306">
        <v>48</v>
      </c>
      <c r="BE20" s="306">
        <v>48</v>
      </c>
      <c r="BF20" s="306">
        <v>48</v>
      </c>
      <c r="BG20" s="306">
        <v>48</v>
      </c>
      <c r="BH20" s="306">
        <v>0</v>
      </c>
      <c r="BI20" s="306">
        <f t="shared" si="39"/>
        <v>48</v>
      </c>
      <c r="BJ20" s="306">
        <v>50</v>
      </c>
      <c r="BK20" s="308">
        <f t="shared" si="11"/>
        <v>100</v>
      </c>
      <c r="BL20" s="308">
        <f t="shared" si="12"/>
        <v>100</v>
      </c>
      <c r="BM20" s="308">
        <f t="shared" si="13"/>
        <v>96</v>
      </c>
      <c r="BN20" s="308">
        <f t="shared" si="14"/>
        <v>96</v>
      </c>
      <c r="BO20" s="308">
        <f t="shared" si="15"/>
        <v>96</v>
      </c>
      <c r="BP20" s="305"/>
      <c r="BQ20" s="305"/>
      <c r="BR20" s="310" t="s">
        <v>467</v>
      </c>
      <c r="BS20" s="298">
        <v>48</v>
      </c>
      <c r="BT20" s="298">
        <v>48</v>
      </c>
      <c r="BU20" s="314">
        <f t="shared" si="16"/>
        <v>100</v>
      </c>
      <c r="BV20" s="298">
        <v>8</v>
      </c>
      <c r="BW20" s="298">
        <v>8</v>
      </c>
      <c r="BX20" s="298" t="s">
        <v>466</v>
      </c>
      <c r="BY20" s="308">
        <f t="shared" si="17"/>
        <v>100</v>
      </c>
      <c r="BZ20" s="315"/>
      <c r="CA20" s="315"/>
      <c r="CB20" s="297"/>
      <c r="CC20" s="306">
        <v>50</v>
      </c>
      <c r="CD20" s="306">
        <v>48</v>
      </c>
      <c r="CE20" s="306">
        <v>48</v>
      </c>
      <c r="CF20" s="306">
        <v>48</v>
      </c>
      <c r="CG20" s="306">
        <v>48</v>
      </c>
      <c r="CH20" s="306">
        <v>0</v>
      </c>
      <c r="CI20" s="306">
        <f t="shared" si="40"/>
        <v>48</v>
      </c>
      <c r="CJ20" s="306">
        <v>48</v>
      </c>
      <c r="CK20" s="308">
        <f t="shared" si="18"/>
        <v>100</v>
      </c>
      <c r="CL20" s="308">
        <f t="shared" si="19"/>
        <v>100</v>
      </c>
      <c r="CM20" s="308">
        <f t="shared" si="20"/>
        <v>96</v>
      </c>
      <c r="CN20" s="308">
        <f t="shared" si="21"/>
        <v>96</v>
      </c>
      <c r="CO20" s="308">
        <f t="shared" si="22"/>
        <v>96</v>
      </c>
      <c r="CP20" s="305"/>
      <c r="CQ20" s="305" t="s">
        <v>468</v>
      </c>
      <c r="CR20" s="310" t="s">
        <v>467</v>
      </c>
      <c r="CS20" s="298">
        <v>48</v>
      </c>
      <c r="CT20" s="298">
        <v>48</v>
      </c>
      <c r="CU20" s="314">
        <f t="shared" si="23"/>
        <v>100</v>
      </c>
      <c r="CV20" s="298">
        <v>8</v>
      </c>
      <c r="CW20" s="298"/>
      <c r="CX20" s="298"/>
      <c r="CY20" s="309">
        <f t="shared" si="24"/>
        <v>0</v>
      </c>
      <c r="CZ20" s="315"/>
      <c r="DA20" s="305" t="s">
        <v>469</v>
      </c>
      <c r="DB20" s="297"/>
      <c r="DC20" s="306">
        <v>50</v>
      </c>
      <c r="DD20" s="306">
        <v>48</v>
      </c>
      <c r="DE20" s="306">
        <v>48</v>
      </c>
      <c r="DF20" s="306">
        <v>48</v>
      </c>
      <c r="DG20" s="306">
        <v>48</v>
      </c>
      <c r="DH20" s="306">
        <v>0</v>
      </c>
      <c r="DI20" s="306">
        <f t="shared" si="41"/>
        <v>48</v>
      </c>
      <c r="DJ20" s="306">
        <v>0</v>
      </c>
      <c r="DK20" s="307">
        <v>47</v>
      </c>
      <c r="DL20" s="308">
        <f t="shared" si="25"/>
        <v>100</v>
      </c>
      <c r="DM20" s="308">
        <f t="shared" si="26"/>
        <v>100</v>
      </c>
      <c r="DN20" s="308">
        <f t="shared" si="27"/>
        <v>96</v>
      </c>
      <c r="DO20" s="308">
        <f t="shared" si="28"/>
        <v>96</v>
      </c>
      <c r="DP20" s="308">
        <f t="shared" si="29"/>
        <v>0</v>
      </c>
      <c r="DQ20" s="298">
        <v>48</v>
      </c>
      <c r="DR20" s="306">
        <v>44</v>
      </c>
      <c r="DS20" s="314">
        <f t="shared" si="30"/>
        <v>91.666666666666671</v>
      </c>
      <c r="DT20" s="298">
        <v>8</v>
      </c>
      <c r="DU20" s="298">
        <v>0</v>
      </c>
      <c r="DV20" s="298">
        <v>0</v>
      </c>
      <c r="DW20" s="309">
        <f t="shared" si="31"/>
        <v>0</v>
      </c>
      <c r="DX20" s="297"/>
      <c r="DY20" s="306">
        <v>50</v>
      </c>
      <c r="DZ20" s="306">
        <v>48</v>
      </c>
      <c r="EA20" s="306">
        <v>48</v>
      </c>
      <c r="EB20" s="306">
        <v>48</v>
      </c>
      <c r="EC20" s="306">
        <v>48</v>
      </c>
      <c r="ED20" s="306">
        <v>0</v>
      </c>
      <c r="EE20" s="306">
        <f t="shared" si="42"/>
        <v>48</v>
      </c>
      <c r="EF20" s="306">
        <f t="shared" si="42"/>
        <v>48</v>
      </c>
      <c r="EG20" s="307"/>
      <c r="EH20" s="308">
        <f t="shared" si="32"/>
        <v>100</v>
      </c>
      <c r="EI20" s="308">
        <f t="shared" si="33"/>
        <v>100</v>
      </c>
      <c r="EJ20" s="308">
        <f t="shared" si="34"/>
        <v>96</v>
      </c>
      <c r="EK20" s="308">
        <f t="shared" si="35"/>
        <v>96</v>
      </c>
      <c r="EL20" s="308">
        <f t="shared" si="36"/>
        <v>96</v>
      </c>
      <c r="EM20" s="298">
        <v>48</v>
      </c>
      <c r="EN20" s="298">
        <v>48</v>
      </c>
      <c r="EO20" s="314">
        <f t="shared" si="37"/>
        <v>100</v>
      </c>
      <c r="EP20" s="298">
        <v>48</v>
      </c>
      <c r="EQ20" s="298">
        <v>48</v>
      </c>
      <c r="ER20" s="309">
        <f t="shared" si="38"/>
        <v>100</v>
      </c>
    </row>
    <row r="21" spans="1:148" ht="15.75" customHeight="1" x14ac:dyDescent="0.2">
      <c r="A21" s="305" t="s">
        <v>484</v>
      </c>
      <c r="B21" s="297"/>
      <c r="C21" s="306">
        <v>45</v>
      </c>
      <c r="D21" s="306">
        <v>43</v>
      </c>
      <c r="E21" s="306">
        <v>0</v>
      </c>
      <c r="F21" s="306">
        <v>0</v>
      </c>
      <c r="G21" s="306">
        <v>0</v>
      </c>
      <c r="H21" s="306">
        <v>0</v>
      </c>
      <c r="I21" s="306">
        <v>0</v>
      </c>
      <c r="J21" s="306">
        <v>0</v>
      </c>
      <c r="K21" s="308">
        <v>0</v>
      </c>
      <c r="L21" s="308">
        <v>0</v>
      </c>
      <c r="M21" s="308">
        <v>0</v>
      </c>
      <c r="N21" s="308">
        <v>0</v>
      </c>
      <c r="O21" s="308">
        <f t="shared" si="0"/>
        <v>0</v>
      </c>
      <c r="P21" s="317"/>
      <c r="Q21" s="319" t="s">
        <v>485</v>
      </c>
      <c r="R21" s="310"/>
      <c r="S21" s="298">
        <v>43</v>
      </c>
      <c r="T21" s="298">
        <v>41</v>
      </c>
      <c r="U21" s="314">
        <f t="shared" si="1"/>
        <v>95.348837209302332</v>
      </c>
      <c r="V21" s="298">
        <v>8</v>
      </c>
      <c r="W21" s="298">
        <v>8</v>
      </c>
      <c r="X21" s="298" t="s">
        <v>481</v>
      </c>
      <c r="Y21" s="309">
        <f t="shared" si="2"/>
        <v>100</v>
      </c>
      <c r="Z21" s="315"/>
      <c r="AA21" s="320"/>
      <c r="AB21" s="297"/>
      <c r="AC21" s="306">
        <v>45</v>
      </c>
      <c r="AD21" s="306">
        <v>43</v>
      </c>
      <c r="AE21" s="306">
        <v>43</v>
      </c>
      <c r="AF21" s="306">
        <v>43</v>
      </c>
      <c r="AG21" s="306">
        <v>40</v>
      </c>
      <c r="AH21" s="306">
        <v>0</v>
      </c>
      <c r="AI21" s="306">
        <f t="shared" si="3"/>
        <v>40</v>
      </c>
      <c r="AJ21" s="306">
        <v>45</v>
      </c>
      <c r="AK21" s="308">
        <f t="shared" si="4"/>
        <v>93.023255813953483</v>
      </c>
      <c r="AL21" s="308">
        <f t="shared" si="5"/>
        <v>93.023255813953483</v>
      </c>
      <c r="AM21" s="308">
        <f t="shared" si="6"/>
        <v>95.555555555555557</v>
      </c>
      <c r="AN21" s="308">
        <f t="shared" si="7"/>
        <v>93.023255813953483</v>
      </c>
      <c r="AO21" s="308">
        <f t="shared" si="8"/>
        <v>100</v>
      </c>
      <c r="AP21" s="317"/>
      <c r="AQ21" s="305"/>
      <c r="AR21" s="310" t="s">
        <v>486</v>
      </c>
      <c r="AS21" s="298">
        <v>43</v>
      </c>
      <c r="AT21" s="298">
        <v>41</v>
      </c>
      <c r="AU21" s="314">
        <f t="shared" si="9"/>
        <v>95.348837209302332</v>
      </c>
      <c r="AV21" s="298">
        <v>8</v>
      </c>
      <c r="AW21" s="298">
        <v>8</v>
      </c>
      <c r="AX21" s="298" t="s">
        <v>481</v>
      </c>
      <c r="AY21" s="309">
        <f t="shared" si="10"/>
        <v>100</v>
      </c>
      <c r="AZ21" s="315" t="s">
        <v>487</v>
      </c>
      <c r="BA21" s="320" t="s">
        <v>488</v>
      </c>
      <c r="BB21" s="297"/>
      <c r="BC21" s="306">
        <v>45</v>
      </c>
      <c r="BD21" s="306">
        <v>43</v>
      </c>
      <c r="BE21" s="306">
        <v>43</v>
      </c>
      <c r="BF21" s="306">
        <v>43</v>
      </c>
      <c r="BG21" s="306">
        <v>43</v>
      </c>
      <c r="BH21" s="306">
        <v>0</v>
      </c>
      <c r="BI21" s="306">
        <f t="shared" si="39"/>
        <v>43</v>
      </c>
      <c r="BJ21" s="306">
        <v>45</v>
      </c>
      <c r="BK21" s="308">
        <f t="shared" si="11"/>
        <v>100</v>
      </c>
      <c r="BL21" s="308">
        <f t="shared" si="12"/>
        <v>100</v>
      </c>
      <c r="BM21" s="308">
        <f t="shared" si="13"/>
        <v>95.555555555555557</v>
      </c>
      <c r="BN21" s="308">
        <f t="shared" si="14"/>
        <v>95.555555555555557</v>
      </c>
      <c r="BO21" s="308">
        <f t="shared" si="15"/>
        <v>95.555555555555557</v>
      </c>
      <c r="BP21" s="317"/>
      <c r="BQ21" s="305"/>
      <c r="BR21" s="310" t="s">
        <v>467</v>
      </c>
      <c r="BS21" s="298">
        <v>43</v>
      </c>
      <c r="BT21" s="298">
        <v>43</v>
      </c>
      <c r="BU21" s="314">
        <f t="shared" si="16"/>
        <v>100</v>
      </c>
      <c r="BV21" s="298">
        <v>8</v>
      </c>
      <c r="BW21" s="298">
        <v>8</v>
      </c>
      <c r="BX21" s="298" t="s">
        <v>466</v>
      </c>
      <c r="BY21" s="308">
        <f t="shared" si="17"/>
        <v>100</v>
      </c>
      <c r="BZ21" s="315"/>
      <c r="CA21" s="320"/>
      <c r="CB21" s="297"/>
      <c r="CC21" s="306">
        <v>45</v>
      </c>
      <c r="CD21" s="306">
        <v>43</v>
      </c>
      <c r="CE21" s="306">
        <v>43</v>
      </c>
      <c r="CF21" s="306">
        <v>43</v>
      </c>
      <c r="CG21" s="306">
        <v>43</v>
      </c>
      <c r="CH21" s="306">
        <v>0</v>
      </c>
      <c r="CI21" s="306">
        <f t="shared" si="40"/>
        <v>43</v>
      </c>
      <c r="CJ21" s="306">
        <v>43</v>
      </c>
      <c r="CK21" s="308">
        <f t="shared" si="18"/>
        <v>100</v>
      </c>
      <c r="CL21" s="308">
        <f t="shared" si="19"/>
        <v>100</v>
      </c>
      <c r="CM21" s="308">
        <f t="shared" si="20"/>
        <v>95.555555555555557</v>
      </c>
      <c r="CN21" s="308">
        <f t="shared" si="21"/>
        <v>95.555555555555557</v>
      </c>
      <c r="CO21" s="308">
        <f t="shared" si="22"/>
        <v>95.555555555555557</v>
      </c>
      <c r="CP21" s="317"/>
      <c r="CQ21" s="305" t="s">
        <v>468</v>
      </c>
      <c r="CR21" s="310" t="s">
        <v>467</v>
      </c>
      <c r="CS21" s="298">
        <v>43</v>
      </c>
      <c r="CT21" s="298">
        <v>43</v>
      </c>
      <c r="CU21" s="314">
        <f t="shared" si="23"/>
        <v>100</v>
      </c>
      <c r="CV21" s="298">
        <v>8</v>
      </c>
      <c r="CW21" s="298"/>
      <c r="CX21" s="298"/>
      <c r="CY21" s="309">
        <f t="shared" si="24"/>
        <v>0</v>
      </c>
      <c r="CZ21" s="315"/>
      <c r="DA21" s="305" t="s">
        <v>469</v>
      </c>
      <c r="DB21" s="297"/>
      <c r="DC21" s="306">
        <v>45</v>
      </c>
      <c r="DD21" s="306">
        <v>43</v>
      </c>
      <c r="DE21" s="306">
        <v>42</v>
      </c>
      <c r="DF21" s="306">
        <v>42</v>
      </c>
      <c r="DG21" s="306">
        <v>42</v>
      </c>
      <c r="DH21" s="306">
        <v>0</v>
      </c>
      <c r="DI21" s="306">
        <f t="shared" si="41"/>
        <v>42</v>
      </c>
      <c r="DJ21" s="306">
        <v>43</v>
      </c>
      <c r="DK21" s="307">
        <v>43</v>
      </c>
      <c r="DL21" s="308">
        <f t="shared" si="25"/>
        <v>97.674418604651166</v>
      </c>
      <c r="DM21" s="308">
        <f t="shared" si="26"/>
        <v>100</v>
      </c>
      <c r="DN21" s="308">
        <f t="shared" si="27"/>
        <v>93.333333333333329</v>
      </c>
      <c r="DO21" s="308">
        <f t="shared" si="28"/>
        <v>93.333333333333329</v>
      </c>
      <c r="DP21" s="308">
        <f t="shared" si="29"/>
        <v>95.555555555555557</v>
      </c>
      <c r="DQ21" s="298">
        <v>43</v>
      </c>
      <c r="DR21" s="298">
        <v>43</v>
      </c>
      <c r="DS21" s="314">
        <f t="shared" si="30"/>
        <v>100</v>
      </c>
      <c r="DT21" s="298">
        <v>8</v>
      </c>
      <c r="DU21" s="298">
        <v>0</v>
      </c>
      <c r="DV21" s="298">
        <v>0</v>
      </c>
      <c r="DW21" s="309">
        <f t="shared" si="31"/>
        <v>0</v>
      </c>
      <c r="DX21" s="297"/>
      <c r="DY21" s="306">
        <v>45</v>
      </c>
      <c r="DZ21" s="306">
        <v>43</v>
      </c>
      <c r="EA21" s="306">
        <v>43</v>
      </c>
      <c r="EB21" s="321">
        <v>43</v>
      </c>
      <c r="EC21" s="321">
        <v>43</v>
      </c>
      <c r="ED21" s="321">
        <v>0</v>
      </c>
      <c r="EE21" s="321">
        <f t="shared" si="42"/>
        <v>43</v>
      </c>
      <c r="EF21" s="321">
        <f t="shared" si="42"/>
        <v>43</v>
      </c>
      <c r="EG21" s="307"/>
      <c r="EH21" s="308">
        <f t="shared" si="32"/>
        <v>100</v>
      </c>
      <c r="EI21" s="308">
        <f t="shared" si="33"/>
        <v>100</v>
      </c>
      <c r="EJ21" s="308">
        <f t="shared" si="34"/>
        <v>95.555555555555557</v>
      </c>
      <c r="EK21" s="308">
        <f t="shared" si="35"/>
        <v>95.555555555555557</v>
      </c>
      <c r="EL21" s="308">
        <f t="shared" si="36"/>
        <v>95.555555555555557</v>
      </c>
      <c r="EM21" s="298">
        <v>43</v>
      </c>
      <c r="EN21" s="298">
        <v>43</v>
      </c>
      <c r="EO21" s="314">
        <f t="shared" si="37"/>
        <v>100</v>
      </c>
      <c r="EP21" s="298">
        <v>43</v>
      </c>
      <c r="EQ21" s="298">
        <v>43</v>
      </c>
      <c r="ER21" s="309">
        <f t="shared" si="38"/>
        <v>100</v>
      </c>
    </row>
    <row r="22" spans="1:148" ht="15.75" customHeight="1" x14ac:dyDescent="0.2">
      <c r="A22" s="305" t="s">
        <v>154</v>
      </c>
      <c r="B22" s="297"/>
      <c r="C22" s="306">
        <v>46</v>
      </c>
      <c r="D22" s="307">
        <v>44</v>
      </c>
      <c r="E22" s="307">
        <v>44</v>
      </c>
      <c r="F22" s="307">
        <v>44</v>
      </c>
      <c r="G22" s="307">
        <v>44</v>
      </c>
      <c r="H22" s="307">
        <v>0</v>
      </c>
      <c r="I22" s="307">
        <f>SUM(G22+H22)</f>
        <v>44</v>
      </c>
      <c r="J22" s="307">
        <v>44</v>
      </c>
      <c r="K22" s="308">
        <f>SUM(G22*100/E22)</f>
        <v>100</v>
      </c>
      <c r="L22" s="308">
        <f>SUM(I22*100/E22)</f>
        <v>100</v>
      </c>
      <c r="M22" s="308">
        <f>SUM(E22*100/C22)</f>
        <v>95.652173913043484</v>
      </c>
      <c r="N22" s="309">
        <f>SUM(G22*100/F22)</f>
        <v>100</v>
      </c>
      <c r="O22" s="308">
        <f t="shared" si="0"/>
        <v>95.652173913043484</v>
      </c>
      <c r="P22" s="305"/>
      <c r="Q22" s="305" t="s">
        <v>489</v>
      </c>
      <c r="R22" s="310"/>
      <c r="S22" s="298">
        <v>44</v>
      </c>
      <c r="T22" s="298">
        <v>44</v>
      </c>
      <c r="U22" s="311">
        <f t="shared" si="1"/>
        <v>100</v>
      </c>
      <c r="V22" s="298">
        <v>8</v>
      </c>
      <c r="W22" s="298">
        <v>8</v>
      </c>
      <c r="X22" s="298" t="s">
        <v>466</v>
      </c>
      <c r="Y22" s="309">
        <f t="shared" si="2"/>
        <v>100</v>
      </c>
      <c r="Z22" s="312"/>
      <c r="AA22" s="313"/>
      <c r="AB22" s="297"/>
      <c r="AC22" s="306">
        <v>46</v>
      </c>
      <c r="AD22" s="306">
        <v>44</v>
      </c>
      <c r="AE22" s="306">
        <v>44</v>
      </c>
      <c r="AF22" s="306">
        <v>44</v>
      </c>
      <c r="AG22" s="306">
        <v>44</v>
      </c>
      <c r="AH22" s="306">
        <v>0</v>
      </c>
      <c r="AI22" s="306">
        <f t="shared" si="3"/>
        <v>44</v>
      </c>
      <c r="AJ22" s="306">
        <v>46</v>
      </c>
      <c r="AK22" s="308">
        <f t="shared" si="4"/>
        <v>100</v>
      </c>
      <c r="AL22" s="308">
        <f t="shared" si="5"/>
        <v>100</v>
      </c>
      <c r="AM22" s="308">
        <f t="shared" si="6"/>
        <v>95.652173913043484</v>
      </c>
      <c r="AN22" s="309">
        <f t="shared" si="7"/>
        <v>100</v>
      </c>
      <c r="AO22" s="308">
        <f t="shared" si="8"/>
        <v>100</v>
      </c>
      <c r="AP22" s="305"/>
      <c r="AQ22" s="305"/>
      <c r="AR22" s="310" t="s">
        <v>467</v>
      </c>
      <c r="AS22" s="298">
        <v>44</v>
      </c>
      <c r="AT22" s="298">
        <v>44</v>
      </c>
      <c r="AU22" s="311">
        <f t="shared" si="9"/>
        <v>100</v>
      </c>
      <c r="AV22" s="298">
        <v>8</v>
      </c>
      <c r="AW22" s="298">
        <v>8</v>
      </c>
      <c r="AX22" s="298" t="s">
        <v>466</v>
      </c>
      <c r="AY22" s="309">
        <f t="shared" si="10"/>
        <v>100</v>
      </c>
      <c r="AZ22" s="312"/>
      <c r="BA22" s="313"/>
      <c r="BB22" s="297"/>
      <c r="BC22" s="306">
        <v>46</v>
      </c>
      <c r="BD22" s="306">
        <v>44</v>
      </c>
      <c r="BE22" s="306">
        <v>44</v>
      </c>
      <c r="BF22" s="306">
        <v>44</v>
      </c>
      <c r="BG22" s="306">
        <v>44</v>
      </c>
      <c r="BH22" s="306">
        <v>0</v>
      </c>
      <c r="BI22" s="306">
        <f t="shared" si="39"/>
        <v>44</v>
      </c>
      <c r="BJ22" s="306">
        <v>46</v>
      </c>
      <c r="BK22" s="308">
        <f t="shared" si="11"/>
        <v>100</v>
      </c>
      <c r="BL22" s="308">
        <f t="shared" si="12"/>
        <v>100</v>
      </c>
      <c r="BM22" s="308">
        <f t="shared" si="13"/>
        <v>95.652173913043484</v>
      </c>
      <c r="BN22" s="308">
        <f t="shared" si="14"/>
        <v>95.652173913043484</v>
      </c>
      <c r="BO22" s="308">
        <f t="shared" si="15"/>
        <v>95.652173913043484</v>
      </c>
      <c r="BP22" s="305"/>
      <c r="BQ22" s="305"/>
      <c r="BR22" s="310" t="s">
        <v>467</v>
      </c>
      <c r="BS22" s="298">
        <v>44</v>
      </c>
      <c r="BT22" s="298">
        <v>44</v>
      </c>
      <c r="BU22" s="314">
        <f t="shared" si="16"/>
        <v>100</v>
      </c>
      <c r="BV22" s="298">
        <v>8</v>
      </c>
      <c r="BW22" s="298">
        <v>8</v>
      </c>
      <c r="BX22" s="298" t="s">
        <v>466</v>
      </c>
      <c r="BY22" s="308">
        <f t="shared" si="17"/>
        <v>100</v>
      </c>
      <c r="BZ22" s="312"/>
      <c r="CA22" s="313"/>
      <c r="CB22" s="297"/>
      <c r="CC22" s="306">
        <v>46</v>
      </c>
      <c r="CD22" s="306">
        <v>44</v>
      </c>
      <c r="CE22" s="306">
        <v>44</v>
      </c>
      <c r="CF22" s="306">
        <v>44</v>
      </c>
      <c r="CG22" s="306">
        <v>44</v>
      </c>
      <c r="CH22" s="306">
        <v>0</v>
      </c>
      <c r="CI22" s="306">
        <f t="shared" si="40"/>
        <v>44</v>
      </c>
      <c r="CJ22" s="306">
        <v>44</v>
      </c>
      <c r="CK22" s="308">
        <f t="shared" si="18"/>
        <v>100</v>
      </c>
      <c r="CL22" s="308">
        <f t="shared" si="19"/>
        <v>100</v>
      </c>
      <c r="CM22" s="308">
        <f t="shared" si="20"/>
        <v>95.652173913043484</v>
      </c>
      <c r="CN22" s="308">
        <f t="shared" si="21"/>
        <v>95.652173913043484</v>
      </c>
      <c r="CO22" s="308">
        <f t="shared" si="22"/>
        <v>95.652173913043484</v>
      </c>
      <c r="CP22" s="305"/>
      <c r="CQ22" s="305" t="s">
        <v>468</v>
      </c>
      <c r="CR22" s="310" t="s">
        <v>467</v>
      </c>
      <c r="CS22" s="298">
        <v>44</v>
      </c>
      <c r="CT22" s="298">
        <v>44</v>
      </c>
      <c r="CU22" s="314">
        <f t="shared" si="23"/>
        <v>100</v>
      </c>
      <c r="CV22" s="298">
        <v>8</v>
      </c>
      <c r="CW22" s="298"/>
      <c r="CX22" s="298"/>
      <c r="CY22" s="309">
        <f t="shared" si="24"/>
        <v>0</v>
      </c>
      <c r="CZ22" s="312"/>
      <c r="DA22" s="305" t="s">
        <v>469</v>
      </c>
      <c r="DB22" s="297"/>
      <c r="DC22" s="306">
        <v>46</v>
      </c>
      <c r="DD22" s="306">
        <v>44</v>
      </c>
      <c r="DE22" s="306">
        <v>44</v>
      </c>
      <c r="DF22" s="306">
        <v>44</v>
      </c>
      <c r="DG22" s="306">
        <v>44</v>
      </c>
      <c r="DH22" s="306">
        <v>0</v>
      </c>
      <c r="DI22" s="306">
        <f t="shared" si="41"/>
        <v>44</v>
      </c>
      <c r="DJ22" s="306">
        <v>44</v>
      </c>
      <c r="DK22" s="307">
        <v>44</v>
      </c>
      <c r="DL22" s="308">
        <f t="shared" si="25"/>
        <v>100</v>
      </c>
      <c r="DM22" s="308">
        <f t="shared" si="26"/>
        <v>100</v>
      </c>
      <c r="DN22" s="308">
        <f t="shared" si="27"/>
        <v>95.652173913043484</v>
      </c>
      <c r="DO22" s="308">
        <f t="shared" si="28"/>
        <v>95.652173913043484</v>
      </c>
      <c r="DP22" s="308">
        <f t="shared" si="29"/>
        <v>95.652173913043484</v>
      </c>
      <c r="DQ22" s="298">
        <v>44</v>
      </c>
      <c r="DR22" s="298">
        <v>44</v>
      </c>
      <c r="DS22" s="314">
        <f t="shared" si="30"/>
        <v>100</v>
      </c>
      <c r="DT22" s="298">
        <v>8</v>
      </c>
      <c r="DU22" s="298">
        <v>0</v>
      </c>
      <c r="DV22" s="298">
        <v>0</v>
      </c>
      <c r="DW22" s="309">
        <f t="shared" si="31"/>
        <v>0</v>
      </c>
      <c r="DX22" s="297"/>
      <c r="DY22" s="306">
        <v>46</v>
      </c>
      <c r="DZ22" s="306">
        <v>44</v>
      </c>
      <c r="EA22" s="306">
        <v>44</v>
      </c>
      <c r="EB22" s="306">
        <v>44</v>
      </c>
      <c r="EC22" s="306">
        <v>44</v>
      </c>
      <c r="ED22" s="306">
        <v>0</v>
      </c>
      <c r="EE22" s="306">
        <f t="shared" si="42"/>
        <v>44</v>
      </c>
      <c r="EF22" s="306">
        <f t="shared" si="42"/>
        <v>44</v>
      </c>
      <c r="EG22" s="307"/>
      <c r="EH22" s="308">
        <f t="shared" si="32"/>
        <v>100</v>
      </c>
      <c r="EI22" s="308">
        <f t="shared" si="33"/>
        <v>100</v>
      </c>
      <c r="EJ22" s="308">
        <f t="shared" si="34"/>
        <v>95.652173913043484</v>
      </c>
      <c r="EK22" s="308">
        <f t="shared" si="35"/>
        <v>95.652173913043484</v>
      </c>
      <c r="EL22" s="308">
        <f t="shared" si="36"/>
        <v>95.652173913043484</v>
      </c>
      <c r="EM22" s="298">
        <v>44</v>
      </c>
      <c r="EN22" s="298">
        <v>44</v>
      </c>
      <c r="EO22" s="314">
        <f t="shared" si="37"/>
        <v>100</v>
      </c>
      <c r="EP22" s="298">
        <v>44</v>
      </c>
      <c r="EQ22" s="298">
        <v>44</v>
      </c>
      <c r="ER22" s="309">
        <f t="shared" si="38"/>
        <v>100</v>
      </c>
    </row>
    <row r="23" spans="1:148" ht="15.75" customHeight="1" x14ac:dyDescent="0.2">
      <c r="A23" s="305" t="s">
        <v>490</v>
      </c>
      <c r="B23" s="297"/>
      <c r="C23" s="306">
        <v>53</v>
      </c>
      <c r="D23" s="306">
        <v>52</v>
      </c>
      <c r="E23" s="307">
        <v>52</v>
      </c>
      <c r="F23" s="307">
        <v>52</v>
      </c>
      <c r="G23" s="307">
        <v>52</v>
      </c>
      <c r="H23" s="307">
        <v>0</v>
      </c>
      <c r="I23" s="307">
        <f>SUM(G23+H23)</f>
        <v>52</v>
      </c>
      <c r="J23" s="307">
        <v>51</v>
      </c>
      <c r="K23" s="308">
        <f>SUM(G23*100/E23)</f>
        <v>100</v>
      </c>
      <c r="L23" s="308">
        <f>SUM(I23*100/E23)</f>
        <v>100</v>
      </c>
      <c r="M23" s="308">
        <f>SUM(E23*100/C23)</f>
        <v>98.113207547169807</v>
      </c>
      <c r="N23" s="308">
        <f>SUM(G23*100/F23)</f>
        <v>100</v>
      </c>
      <c r="O23" s="308">
        <f t="shared" si="0"/>
        <v>96.226415094339629</v>
      </c>
      <c r="P23" s="305"/>
      <c r="Q23" s="310" t="s">
        <v>491</v>
      </c>
      <c r="R23" s="310"/>
      <c r="S23" s="298">
        <v>52</v>
      </c>
      <c r="T23" s="298">
        <v>52</v>
      </c>
      <c r="U23" s="311">
        <f t="shared" si="1"/>
        <v>100</v>
      </c>
      <c r="V23" s="298">
        <v>7</v>
      </c>
      <c r="W23" s="298">
        <v>7</v>
      </c>
      <c r="X23" s="298" t="s">
        <v>466</v>
      </c>
      <c r="Y23" s="309">
        <f t="shared" si="2"/>
        <v>100</v>
      </c>
      <c r="Z23" s="312"/>
      <c r="AA23" s="313"/>
      <c r="AB23" s="297"/>
      <c r="AC23" s="306">
        <v>53</v>
      </c>
      <c r="AD23" s="306">
        <v>52</v>
      </c>
      <c r="AE23" s="306">
        <v>52</v>
      </c>
      <c r="AF23" s="306">
        <v>52</v>
      </c>
      <c r="AG23" s="306">
        <v>52</v>
      </c>
      <c r="AH23" s="306">
        <v>0</v>
      </c>
      <c r="AI23" s="306">
        <f t="shared" si="3"/>
        <v>52</v>
      </c>
      <c r="AJ23" s="306">
        <v>53</v>
      </c>
      <c r="AK23" s="308">
        <f t="shared" si="4"/>
        <v>100</v>
      </c>
      <c r="AL23" s="308">
        <f t="shared" si="5"/>
        <v>100</v>
      </c>
      <c r="AM23" s="308">
        <f t="shared" si="6"/>
        <v>98.113207547169807</v>
      </c>
      <c r="AN23" s="308">
        <f t="shared" si="7"/>
        <v>100</v>
      </c>
      <c r="AO23" s="308">
        <f t="shared" si="8"/>
        <v>100</v>
      </c>
      <c r="AP23" s="305"/>
      <c r="AQ23" s="305"/>
      <c r="AR23" s="310" t="s">
        <v>492</v>
      </c>
      <c r="AS23" s="298">
        <v>52</v>
      </c>
      <c r="AT23" s="298">
        <v>52</v>
      </c>
      <c r="AU23" s="311">
        <f t="shared" si="9"/>
        <v>100</v>
      </c>
      <c r="AV23" s="298">
        <v>7</v>
      </c>
      <c r="AW23" s="298">
        <v>7</v>
      </c>
      <c r="AX23" s="298" t="s">
        <v>466</v>
      </c>
      <c r="AY23" s="309">
        <f t="shared" si="10"/>
        <v>100</v>
      </c>
      <c r="AZ23" s="312"/>
      <c r="BA23" s="313"/>
      <c r="BB23" s="297"/>
      <c r="BC23" s="306">
        <v>53</v>
      </c>
      <c r="BD23" s="306">
        <v>52</v>
      </c>
      <c r="BE23" s="306">
        <v>52</v>
      </c>
      <c r="BF23" s="306">
        <v>52</v>
      </c>
      <c r="BG23" s="306">
        <v>52</v>
      </c>
      <c r="BH23" s="306">
        <v>0</v>
      </c>
      <c r="BI23" s="306">
        <f t="shared" si="39"/>
        <v>52</v>
      </c>
      <c r="BJ23" s="306">
        <v>53</v>
      </c>
      <c r="BK23" s="308">
        <f t="shared" si="11"/>
        <v>100</v>
      </c>
      <c r="BL23" s="308">
        <f t="shared" si="12"/>
        <v>100</v>
      </c>
      <c r="BM23" s="308">
        <f t="shared" si="13"/>
        <v>98.113207547169807</v>
      </c>
      <c r="BN23" s="308">
        <f t="shared" si="14"/>
        <v>98.113207547169807</v>
      </c>
      <c r="BO23" s="308">
        <f t="shared" si="15"/>
        <v>98.113207547169807</v>
      </c>
      <c r="BP23" s="305"/>
      <c r="BQ23" s="305"/>
      <c r="BR23" s="310" t="s">
        <v>492</v>
      </c>
      <c r="BS23" s="298">
        <v>52</v>
      </c>
      <c r="BT23" s="298">
        <v>52</v>
      </c>
      <c r="BU23" s="314">
        <f t="shared" si="16"/>
        <v>100</v>
      </c>
      <c r="BV23" s="298">
        <v>8</v>
      </c>
      <c r="BW23" s="298">
        <v>8</v>
      </c>
      <c r="BX23" s="298" t="s">
        <v>466</v>
      </c>
      <c r="BY23" s="308">
        <f t="shared" si="17"/>
        <v>100</v>
      </c>
      <c r="BZ23" s="312"/>
      <c r="CA23" s="313"/>
      <c r="CB23" s="297"/>
      <c r="CC23" s="306">
        <v>53</v>
      </c>
      <c r="CD23" s="306">
        <v>52</v>
      </c>
      <c r="CE23" s="306">
        <v>52</v>
      </c>
      <c r="CF23" s="306">
        <v>52</v>
      </c>
      <c r="CG23" s="306">
        <v>52</v>
      </c>
      <c r="CH23" s="306">
        <v>0</v>
      </c>
      <c r="CI23" s="306">
        <f t="shared" si="40"/>
        <v>52</v>
      </c>
      <c r="CJ23" s="306">
        <v>52</v>
      </c>
      <c r="CK23" s="308">
        <f t="shared" si="18"/>
        <v>100</v>
      </c>
      <c r="CL23" s="308">
        <f t="shared" si="19"/>
        <v>100</v>
      </c>
      <c r="CM23" s="308">
        <f t="shared" si="20"/>
        <v>98.113207547169807</v>
      </c>
      <c r="CN23" s="308">
        <f t="shared" si="21"/>
        <v>98.113207547169807</v>
      </c>
      <c r="CO23" s="308">
        <f t="shared" si="22"/>
        <v>98.113207547169807</v>
      </c>
      <c r="CP23" s="305"/>
      <c r="CQ23" s="305" t="s">
        <v>468</v>
      </c>
      <c r="CR23" s="310" t="s">
        <v>492</v>
      </c>
      <c r="CS23" s="298">
        <v>52</v>
      </c>
      <c r="CT23" s="298">
        <v>50</v>
      </c>
      <c r="CU23" s="314">
        <f t="shared" si="23"/>
        <v>96.15384615384616</v>
      </c>
      <c r="CV23" s="298">
        <v>8</v>
      </c>
      <c r="CW23" s="298"/>
      <c r="CX23" s="298"/>
      <c r="CY23" s="309">
        <f t="shared" si="24"/>
        <v>0</v>
      </c>
      <c r="CZ23" s="315" t="s">
        <v>493</v>
      </c>
      <c r="DA23" s="305" t="s">
        <v>469</v>
      </c>
      <c r="DB23" s="297"/>
      <c r="DC23" s="306">
        <v>53</v>
      </c>
      <c r="DD23" s="306">
        <v>51</v>
      </c>
      <c r="DE23" s="306">
        <v>51</v>
      </c>
      <c r="DF23" s="306">
        <v>51</v>
      </c>
      <c r="DG23" s="306">
        <v>51</v>
      </c>
      <c r="DH23" s="306">
        <v>0</v>
      </c>
      <c r="DI23" s="306">
        <f t="shared" si="41"/>
        <v>51</v>
      </c>
      <c r="DJ23" s="306">
        <v>51</v>
      </c>
      <c r="DK23" s="307">
        <v>51</v>
      </c>
      <c r="DL23" s="308">
        <f t="shared" si="25"/>
        <v>100</v>
      </c>
      <c r="DM23" s="308">
        <f t="shared" si="26"/>
        <v>100</v>
      </c>
      <c r="DN23" s="308">
        <f t="shared" si="27"/>
        <v>96.226415094339629</v>
      </c>
      <c r="DO23" s="308">
        <f t="shared" si="28"/>
        <v>96.226415094339629</v>
      </c>
      <c r="DP23" s="308">
        <f t="shared" si="29"/>
        <v>96.226415094339629</v>
      </c>
      <c r="DQ23" s="298">
        <v>51</v>
      </c>
      <c r="DR23" s="306">
        <v>49</v>
      </c>
      <c r="DS23" s="314">
        <f t="shared" si="30"/>
        <v>96.078431372549019</v>
      </c>
      <c r="DT23" s="298">
        <v>8</v>
      </c>
      <c r="DU23" s="298">
        <v>8</v>
      </c>
      <c r="DV23" s="298" t="s">
        <v>479</v>
      </c>
      <c r="DW23" s="309">
        <f t="shared" si="31"/>
        <v>100</v>
      </c>
      <c r="DX23" s="297"/>
      <c r="DY23" s="306">
        <v>53</v>
      </c>
      <c r="DZ23" s="306">
        <v>51</v>
      </c>
      <c r="EA23" s="306">
        <v>51</v>
      </c>
      <c r="EB23" s="306">
        <v>51</v>
      </c>
      <c r="EC23" s="306">
        <v>51</v>
      </c>
      <c r="ED23" s="306">
        <v>0</v>
      </c>
      <c r="EE23" s="306">
        <f t="shared" si="42"/>
        <v>51</v>
      </c>
      <c r="EF23" s="306">
        <f t="shared" si="42"/>
        <v>51</v>
      </c>
      <c r="EG23" s="306"/>
      <c r="EH23" s="308">
        <f t="shared" si="32"/>
        <v>100</v>
      </c>
      <c r="EI23" s="308">
        <f t="shared" si="33"/>
        <v>100</v>
      </c>
      <c r="EJ23" s="308">
        <f t="shared" si="34"/>
        <v>96.226415094339629</v>
      </c>
      <c r="EK23" s="308">
        <f t="shared" si="35"/>
        <v>96.226415094339629</v>
      </c>
      <c r="EL23" s="308">
        <f t="shared" si="36"/>
        <v>96.226415094339629</v>
      </c>
      <c r="EM23" s="298">
        <v>51</v>
      </c>
      <c r="EN23" s="298">
        <v>50</v>
      </c>
      <c r="EO23" s="314">
        <f t="shared" si="37"/>
        <v>98.039215686274517</v>
      </c>
      <c r="EP23" s="298">
        <v>51</v>
      </c>
      <c r="EQ23" s="298">
        <v>50</v>
      </c>
      <c r="ER23" s="322">
        <f t="shared" si="38"/>
        <v>98.039215686274517</v>
      </c>
    </row>
    <row r="24" spans="1:148" ht="15.75" customHeight="1" x14ac:dyDescent="0.2">
      <c r="A24" s="305" t="s">
        <v>158</v>
      </c>
      <c r="B24" s="297"/>
      <c r="C24" s="307">
        <v>44</v>
      </c>
      <c r="D24" s="307">
        <v>42</v>
      </c>
      <c r="E24" s="307">
        <v>42</v>
      </c>
      <c r="F24" s="307">
        <v>42</v>
      </c>
      <c r="G24" s="307">
        <v>42</v>
      </c>
      <c r="H24" s="306">
        <v>0</v>
      </c>
      <c r="I24" s="307">
        <f>SUM(G24+H24)</f>
        <v>42</v>
      </c>
      <c r="J24" s="306">
        <v>42</v>
      </c>
      <c r="K24" s="308">
        <f>SUM(G24*100/E24)</f>
        <v>100</v>
      </c>
      <c r="L24" s="308">
        <f>SUM(I24*100/E24)</f>
        <v>100</v>
      </c>
      <c r="M24" s="308">
        <f>SUM(E24*100/C24)</f>
        <v>95.454545454545453</v>
      </c>
      <c r="N24" s="308">
        <f>SUM(G24*100/F24)</f>
        <v>100</v>
      </c>
      <c r="O24" s="308">
        <f t="shared" si="0"/>
        <v>95.454545454545453</v>
      </c>
      <c r="P24" s="316"/>
      <c r="Q24" s="305" t="s">
        <v>489</v>
      </c>
      <c r="R24" s="310"/>
      <c r="S24" s="298">
        <v>42</v>
      </c>
      <c r="T24" s="298">
        <v>41</v>
      </c>
      <c r="U24" s="314">
        <f t="shared" si="1"/>
        <v>97.61904761904762</v>
      </c>
      <c r="V24" s="298">
        <v>8</v>
      </c>
      <c r="W24" s="298">
        <v>8</v>
      </c>
      <c r="X24" s="298" t="s">
        <v>494</v>
      </c>
      <c r="Y24" s="309">
        <f t="shared" si="2"/>
        <v>100</v>
      </c>
      <c r="Z24" s="315"/>
      <c r="AA24" s="315"/>
      <c r="AB24" s="297"/>
      <c r="AC24" s="306">
        <v>44</v>
      </c>
      <c r="AD24" s="306">
        <v>42</v>
      </c>
      <c r="AE24" s="306">
        <v>42</v>
      </c>
      <c r="AF24" s="306">
        <v>42</v>
      </c>
      <c r="AG24" s="306">
        <v>41</v>
      </c>
      <c r="AH24" s="306">
        <v>0</v>
      </c>
      <c r="AI24" s="306">
        <f t="shared" si="3"/>
        <v>41</v>
      </c>
      <c r="AJ24" s="306">
        <v>44</v>
      </c>
      <c r="AK24" s="308">
        <f t="shared" si="4"/>
        <v>97.61904761904762</v>
      </c>
      <c r="AL24" s="308">
        <f t="shared" si="5"/>
        <v>97.61904761904762</v>
      </c>
      <c r="AM24" s="308">
        <f t="shared" si="6"/>
        <v>95.454545454545453</v>
      </c>
      <c r="AN24" s="308">
        <f t="shared" si="7"/>
        <v>97.61904761904762</v>
      </c>
      <c r="AO24" s="308">
        <f t="shared" si="8"/>
        <v>100</v>
      </c>
      <c r="AP24" s="316" t="s">
        <v>495</v>
      </c>
      <c r="AQ24" s="305"/>
      <c r="AR24" s="310" t="s">
        <v>496</v>
      </c>
      <c r="AS24" s="298">
        <v>42</v>
      </c>
      <c r="AT24" s="298">
        <v>41</v>
      </c>
      <c r="AU24" s="314">
        <f t="shared" si="9"/>
        <v>97.61904761904762</v>
      </c>
      <c r="AV24" s="298">
        <v>8</v>
      </c>
      <c r="AW24" s="298">
        <v>8</v>
      </c>
      <c r="AX24" s="298" t="s">
        <v>494</v>
      </c>
      <c r="AY24" s="309">
        <f t="shared" si="10"/>
        <v>100</v>
      </c>
      <c r="AZ24" s="315" t="s">
        <v>497</v>
      </c>
      <c r="BA24" s="315" t="s">
        <v>498</v>
      </c>
      <c r="BB24" s="297"/>
      <c r="BC24" s="306">
        <v>44</v>
      </c>
      <c r="BD24" s="306">
        <v>42</v>
      </c>
      <c r="BE24" s="306">
        <v>42</v>
      </c>
      <c r="BF24" s="306">
        <v>42</v>
      </c>
      <c r="BG24" s="306">
        <v>41</v>
      </c>
      <c r="BH24" s="306">
        <v>42</v>
      </c>
      <c r="BI24" s="306">
        <v>42</v>
      </c>
      <c r="BJ24" s="306">
        <v>44</v>
      </c>
      <c r="BK24" s="308">
        <f t="shared" si="11"/>
        <v>97.61904761904762</v>
      </c>
      <c r="BL24" s="308">
        <f t="shared" si="12"/>
        <v>100</v>
      </c>
      <c r="BM24" s="308">
        <f t="shared" si="13"/>
        <v>95.454545454545453</v>
      </c>
      <c r="BN24" s="308">
        <f t="shared" si="14"/>
        <v>95.454545454545453</v>
      </c>
      <c r="BO24" s="308">
        <f t="shared" si="15"/>
        <v>95.454545454545453</v>
      </c>
      <c r="BP24" s="316"/>
      <c r="BQ24" s="305"/>
      <c r="BR24" s="310" t="s">
        <v>496</v>
      </c>
      <c r="BS24" s="298">
        <v>42</v>
      </c>
      <c r="BT24" s="298">
        <v>41</v>
      </c>
      <c r="BU24" s="314">
        <f t="shared" si="16"/>
        <v>97.61904761904762</v>
      </c>
      <c r="BV24" s="298">
        <v>8</v>
      </c>
      <c r="BW24" s="298">
        <v>8</v>
      </c>
      <c r="BX24" s="298" t="s">
        <v>466</v>
      </c>
      <c r="BY24" s="308">
        <f t="shared" si="17"/>
        <v>97.61904761904762</v>
      </c>
      <c r="BZ24" s="315"/>
      <c r="CA24" s="315"/>
      <c r="CB24" s="297"/>
      <c r="CC24" s="306">
        <v>44</v>
      </c>
      <c r="CD24" s="306">
        <v>42</v>
      </c>
      <c r="CE24" s="306">
        <v>42</v>
      </c>
      <c r="CF24" s="306">
        <v>42</v>
      </c>
      <c r="CG24" s="306">
        <v>42</v>
      </c>
      <c r="CH24" s="306">
        <v>0</v>
      </c>
      <c r="CI24" s="306">
        <f t="shared" si="40"/>
        <v>42</v>
      </c>
      <c r="CJ24" s="306">
        <v>42</v>
      </c>
      <c r="CK24" s="308">
        <f t="shared" si="18"/>
        <v>100</v>
      </c>
      <c r="CL24" s="308">
        <f t="shared" si="19"/>
        <v>100</v>
      </c>
      <c r="CM24" s="308">
        <f t="shared" si="20"/>
        <v>95.454545454545453</v>
      </c>
      <c r="CN24" s="308">
        <f t="shared" si="21"/>
        <v>95.454545454545453</v>
      </c>
      <c r="CO24" s="308">
        <f t="shared" si="22"/>
        <v>95.454545454545453</v>
      </c>
      <c r="CP24" s="316"/>
      <c r="CQ24" s="305" t="s">
        <v>468</v>
      </c>
      <c r="CR24" s="310" t="s">
        <v>496</v>
      </c>
      <c r="CS24" s="298">
        <v>42</v>
      </c>
      <c r="CT24" s="298">
        <v>41</v>
      </c>
      <c r="CU24" s="314">
        <f t="shared" si="23"/>
        <v>97.61904761904762</v>
      </c>
      <c r="CV24" s="298">
        <v>8</v>
      </c>
      <c r="CW24" s="298"/>
      <c r="CX24" s="298"/>
      <c r="CY24" s="309">
        <f t="shared" si="24"/>
        <v>0</v>
      </c>
      <c r="CZ24" s="315" t="s">
        <v>478</v>
      </c>
      <c r="DA24" s="305" t="s">
        <v>469</v>
      </c>
      <c r="DB24" s="297"/>
      <c r="DC24" s="306">
        <v>44</v>
      </c>
      <c r="DD24" s="306">
        <v>42</v>
      </c>
      <c r="DE24" s="306">
        <v>40</v>
      </c>
      <c r="DF24" s="306">
        <v>40</v>
      </c>
      <c r="DG24" s="306">
        <v>40</v>
      </c>
      <c r="DH24" s="306">
        <v>0</v>
      </c>
      <c r="DI24" s="306">
        <v>40</v>
      </c>
      <c r="DJ24" s="306">
        <v>36</v>
      </c>
      <c r="DK24" s="307">
        <v>38</v>
      </c>
      <c r="DL24" s="308">
        <f t="shared" si="25"/>
        <v>95.238095238095241</v>
      </c>
      <c r="DM24" s="308">
        <f t="shared" si="26"/>
        <v>100</v>
      </c>
      <c r="DN24" s="308">
        <f t="shared" si="27"/>
        <v>90.909090909090907</v>
      </c>
      <c r="DO24" s="308">
        <f t="shared" si="28"/>
        <v>90.909090909090907</v>
      </c>
      <c r="DP24" s="308">
        <f t="shared" si="29"/>
        <v>81.818181818181813</v>
      </c>
      <c r="DQ24" s="298">
        <v>42</v>
      </c>
      <c r="DR24" s="298">
        <v>42</v>
      </c>
      <c r="DS24" s="314">
        <f t="shared" si="30"/>
        <v>100</v>
      </c>
      <c r="DT24" s="298">
        <v>8</v>
      </c>
      <c r="DU24" s="298">
        <v>0</v>
      </c>
      <c r="DV24" s="298">
        <v>0</v>
      </c>
      <c r="DW24" s="309">
        <f t="shared" si="31"/>
        <v>0</v>
      </c>
      <c r="DX24" s="297"/>
      <c r="DY24" s="306">
        <v>44</v>
      </c>
      <c r="DZ24" s="306">
        <v>42</v>
      </c>
      <c r="EA24" s="306">
        <v>42</v>
      </c>
      <c r="EB24" s="306">
        <v>42</v>
      </c>
      <c r="EC24" s="306">
        <v>42</v>
      </c>
      <c r="ED24" s="306">
        <v>0</v>
      </c>
      <c r="EE24" s="306">
        <v>42</v>
      </c>
      <c r="EF24" s="306">
        <f>SUM(ED24+EE24)</f>
        <v>42</v>
      </c>
      <c r="EG24" s="307"/>
      <c r="EH24" s="308">
        <f t="shared" si="32"/>
        <v>100</v>
      </c>
      <c r="EI24" s="308">
        <f t="shared" si="33"/>
        <v>100</v>
      </c>
      <c r="EJ24" s="308">
        <f t="shared" si="34"/>
        <v>95.454545454545453</v>
      </c>
      <c r="EK24" s="308">
        <f t="shared" si="35"/>
        <v>95.454545454545453</v>
      </c>
      <c r="EL24" s="308">
        <f t="shared" si="36"/>
        <v>95.454545454545453</v>
      </c>
      <c r="EM24" s="298">
        <v>42</v>
      </c>
      <c r="EN24" s="298">
        <v>42</v>
      </c>
      <c r="EO24" s="314">
        <f t="shared" si="37"/>
        <v>100</v>
      </c>
      <c r="EP24" s="298">
        <v>42</v>
      </c>
      <c r="EQ24" s="298">
        <v>42</v>
      </c>
      <c r="ER24" s="309">
        <f t="shared" si="38"/>
        <v>100</v>
      </c>
    </row>
    <row r="25" spans="1:148" ht="15.75" customHeight="1" x14ac:dyDescent="0.2">
      <c r="A25" s="323"/>
      <c r="B25" s="297"/>
      <c r="C25" s="324"/>
      <c r="D25" s="324"/>
      <c r="E25" s="324"/>
      <c r="F25" s="324"/>
      <c r="G25" s="324"/>
      <c r="H25" s="324"/>
      <c r="I25" s="324"/>
      <c r="J25" s="324"/>
      <c r="K25" s="325"/>
      <c r="L25" s="325"/>
      <c r="M25" s="325"/>
      <c r="N25" s="325"/>
      <c r="O25" s="325"/>
      <c r="P25" s="323"/>
      <c r="Q25" s="323"/>
      <c r="R25" s="319"/>
      <c r="S25" s="326"/>
      <c r="T25" s="326"/>
      <c r="U25" s="327"/>
      <c r="V25" s="326"/>
      <c r="W25" s="326"/>
      <c r="X25" s="326"/>
      <c r="Y25" s="328"/>
      <c r="Z25" s="329"/>
      <c r="AA25" s="329"/>
      <c r="AB25" s="297"/>
      <c r="AC25" s="324"/>
      <c r="AD25" s="324"/>
      <c r="AE25" s="324"/>
      <c r="AF25" s="324"/>
      <c r="AG25" s="324"/>
      <c r="AH25" s="324"/>
      <c r="AI25" s="324"/>
      <c r="AJ25" s="324"/>
      <c r="AK25" s="325"/>
      <c r="AL25" s="325"/>
      <c r="AM25" s="325"/>
      <c r="AN25" s="325"/>
      <c r="AO25" s="325"/>
      <c r="AP25" s="323"/>
      <c r="AQ25" s="323"/>
      <c r="AR25" s="319"/>
      <c r="AS25" s="326"/>
      <c r="AT25" s="326"/>
      <c r="AU25" s="327"/>
      <c r="AV25" s="326"/>
      <c r="AW25" s="326"/>
      <c r="AX25" s="326"/>
      <c r="AY25" s="328"/>
      <c r="AZ25" s="329"/>
      <c r="BA25" s="329"/>
      <c r="BB25" s="297"/>
      <c r="BC25" s="324"/>
      <c r="BD25" s="324"/>
      <c r="BE25" s="324"/>
      <c r="BF25" s="324"/>
      <c r="BG25" s="324"/>
      <c r="BH25" s="324"/>
      <c r="BI25" s="324"/>
      <c r="BJ25" s="324"/>
      <c r="BK25" s="325"/>
      <c r="BL25" s="325"/>
      <c r="BM25" s="325"/>
      <c r="BN25" s="325"/>
      <c r="BO25" s="325"/>
      <c r="BP25" s="323"/>
      <c r="BQ25" s="323"/>
      <c r="BR25" s="319"/>
      <c r="BS25" s="326"/>
      <c r="BT25" s="326"/>
      <c r="BU25" s="327"/>
      <c r="BV25" s="326"/>
      <c r="BW25" s="326"/>
      <c r="BX25" s="326"/>
      <c r="BY25" s="328"/>
      <c r="BZ25" s="329"/>
      <c r="CA25" s="329"/>
      <c r="CB25" s="297"/>
      <c r="CC25" s="324"/>
      <c r="CD25" s="324"/>
      <c r="CE25" s="324"/>
      <c r="CF25" s="324"/>
      <c r="CG25" s="324"/>
      <c r="CH25" s="324"/>
      <c r="CI25" s="324"/>
      <c r="CJ25" s="324"/>
      <c r="CK25" s="325"/>
      <c r="CL25" s="325"/>
      <c r="CM25" s="325"/>
      <c r="CN25" s="325"/>
      <c r="CO25" s="325"/>
      <c r="CP25" s="323"/>
      <c r="CQ25" s="323"/>
      <c r="CR25" s="319"/>
      <c r="CS25" s="326"/>
      <c r="CT25" s="326"/>
      <c r="CU25" s="327"/>
      <c r="CV25" s="326"/>
      <c r="CW25" s="326"/>
      <c r="CX25" s="326"/>
      <c r="CY25" s="328"/>
      <c r="CZ25" s="329"/>
      <c r="DA25" s="329"/>
      <c r="DB25" s="297"/>
      <c r="DC25" s="324"/>
      <c r="DD25" s="324"/>
      <c r="DE25" s="324"/>
      <c r="DF25" s="324"/>
      <c r="DG25" s="324"/>
      <c r="DH25" s="324"/>
      <c r="DI25" s="324"/>
      <c r="DJ25" s="324"/>
      <c r="DK25" s="330"/>
      <c r="DL25" s="325"/>
      <c r="DM25" s="325"/>
      <c r="DN25" s="325"/>
      <c r="DO25" s="325"/>
      <c r="DP25" s="325"/>
      <c r="DQ25" s="326"/>
      <c r="DR25" s="326"/>
      <c r="DS25" s="327"/>
      <c r="DT25" s="326"/>
      <c r="DU25" s="326"/>
      <c r="DV25" s="326"/>
      <c r="DW25" s="328"/>
      <c r="DX25" s="297"/>
      <c r="DY25" s="324"/>
      <c r="DZ25" s="324"/>
      <c r="EA25" s="324"/>
      <c r="EB25" s="324"/>
      <c r="EC25" s="324"/>
      <c r="ED25" s="324"/>
      <c r="EE25" s="324"/>
      <c r="EF25" s="324"/>
      <c r="EG25" s="330"/>
      <c r="EH25" s="325"/>
      <c r="EI25" s="325"/>
      <c r="EJ25" s="325"/>
      <c r="EK25" s="325"/>
      <c r="EL25" s="325"/>
      <c r="EM25" s="326"/>
      <c r="EN25" s="326"/>
      <c r="EO25" s="327"/>
      <c r="EP25" s="326"/>
      <c r="EQ25" s="326"/>
      <c r="ER25" s="328"/>
    </row>
    <row r="26" spans="1:148" ht="15.75" customHeight="1" x14ac:dyDescent="0.2">
      <c r="A26" s="331" t="s">
        <v>499</v>
      </c>
      <c r="B26" s="297"/>
      <c r="C26" s="321">
        <f t="shared" ref="C26:J26" si="43">SUM(C16:C25)</f>
        <v>385</v>
      </c>
      <c r="D26" s="321">
        <f t="shared" si="43"/>
        <v>370</v>
      </c>
      <c r="E26" s="321">
        <f t="shared" si="43"/>
        <v>327</v>
      </c>
      <c r="F26" s="321">
        <f t="shared" si="43"/>
        <v>327</v>
      </c>
      <c r="G26" s="321">
        <f t="shared" si="43"/>
        <v>323</v>
      </c>
      <c r="H26" s="321">
        <f t="shared" si="43"/>
        <v>2</v>
      </c>
      <c r="I26" s="321">
        <f t="shared" si="43"/>
        <v>325</v>
      </c>
      <c r="J26" s="321">
        <f t="shared" si="43"/>
        <v>332</v>
      </c>
      <c r="K26" s="308">
        <f>SUM(G26*100/E26)</f>
        <v>98.776758409785927</v>
      </c>
      <c r="L26" s="308">
        <f>SUM(I26*100/E26)</f>
        <v>99.388379204892971</v>
      </c>
      <c r="M26" s="332">
        <f>SUM(E26*100/C26)</f>
        <v>84.935064935064929</v>
      </c>
      <c r="N26" s="332">
        <f>SUM(G26*100/F26)</f>
        <v>98.776758409785927</v>
      </c>
      <c r="O26" s="332">
        <f>SUM(J26*100/C26)</f>
        <v>86.233766233766232</v>
      </c>
      <c r="P26" s="305"/>
      <c r="Q26" s="305"/>
      <c r="R26" s="310"/>
      <c r="S26" s="333">
        <f>SUM(S16:S25)</f>
        <v>380</v>
      </c>
      <c r="T26" s="333">
        <f>SUM(T16:T25)</f>
        <v>368</v>
      </c>
      <c r="U26" s="334">
        <f>SUM(T26*100/S26)</f>
        <v>96.84210526315789</v>
      </c>
      <c r="V26" s="333">
        <f>SUM(V16:V24)</f>
        <v>67</v>
      </c>
      <c r="W26" s="333">
        <f>SUM(W16:W24)</f>
        <v>66</v>
      </c>
      <c r="X26" s="298"/>
      <c r="Y26" s="332">
        <f>SUM(W26*100/V26)</f>
        <v>98.507462686567166</v>
      </c>
      <c r="Z26" s="315"/>
      <c r="AA26" s="315"/>
      <c r="AB26" s="297"/>
      <c r="AC26" s="321">
        <f t="shared" ref="AC26:AJ26" si="44">SUM(AC16:AC25)</f>
        <v>395</v>
      </c>
      <c r="AD26" s="321">
        <f t="shared" si="44"/>
        <v>380</v>
      </c>
      <c r="AE26" s="321">
        <f t="shared" si="44"/>
        <v>380</v>
      </c>
      <c r="AF26" s="321">
        <f t="shared" si="44"/>
        <v>380</v>
      </c>
      <c r="AG26" s="321">
        <f t="shared" si="44"/>
        <v>374</v>
      </c>
      <c r="AH26" s="321">
        <f t="shared" si="44"/>
        <v>0</v>
      </c>
      <c r="AI26" s="321">
        <f t="shared" si="44"/>
        <v>374</v>
      </c>
      <c r="AJ26" s="321">
        <f t="shared" si="44"/>
        <v>394</v>
      </c>
      <c r="AK26" s="308">
        <f>SUM(AG26*100/AE26)</f>
        <v>98.421052631578945</v>
      </c>
      <c r="AL26" s="308">
        <f>SUM(AI26*100/AE26)</f>
        <v>98.421052631578945</v>
      </c>
      <c r="AM26" s="332">
        <f>SUM(AE26*100/AC26)</f>
        <v>96.202531645569621</v>
      </c>
      <c r="AN26" s="332">
        <f>SUM(AG26*100/AF26)</f>
        <v>98.421052631578945</v>
      </c>
      <c r="AO26" s="332">
        <f>SUM(AJ26*100/AC26)</f>
        <v>99.74683544303798</v>
      </c>
      <c r="AP26" s="305"/>
      <c r="AQ26" s="305"/>
      <c r="AR26" s="310"/>
      <c r="AS26" s="333">
        <f>SUM(AS16:AS25)</f>
        <v>380</v>
      </c>
      <c r="AT26" s="333">
        <f>SUM(AT16:AT25)</f>
        <v>368</v>
      </c>
      <c r="AU26" s="334">
        <f>SUM(AT26*100/AS26)</f>
        <v>96.84210526315789</v>
      </c>
      <c r="AV26" s="333">
        <f>SUM(AV16:AV24)</f>
        <v>67</v>
      </c>
      <c r="AW26" s="333">
        <f>SUM(AW16:AW24)</f>
        <v>66</v>
      </c>
      <c r="AX26" s="298"/>
      <c r="AY26" s="332">
        <f>SUM(AW26*100/AV26)</f>
        <v>98.507462686567166</v>
      </c>
      <c r="AZ26" s="315"/>
      <c r="BA26" s="315"/>
      <c r="BB26" s="297"/>
      <c r="BC26" s="321">
        <f t="shared" ref="BC26:BJ26" si="45">SUM(BC16:BC25)</f>
        <v>408</v>
      </c>
      <c r="BD26" s="321">
        <f t="shared" si="45"/>
        <v>393</v>
      </c>
      <c r="BE26" s="321">
        <f t="shared" si="45"/>
        <v>393</v>
      </c>
      <c r="BF26" s="321">
        <f t="shared" si="45"/>
        <v>393</v>
      </c>
      <c r="BG26" s="321">
        <f t="shared" si="45"/>
        <v>392</v>
      </c>
      <c r="BH26" s="321">
        <f t="shared" si="45"/>
        <v>42</v>
      </c>
      <c r="BI26" s="321">
        <f t="shared" si="45"/>
        <v>393</v>
      </c>
      <c r="BJ26" s="321">
        <f t="shared" si="45"/>
        <v>408</v>
      </c>
      <c r="BK26" s="308">
        <f>SUM(BG26*100/BE26)</f>
        <v>99.745547073791343</v>
      </c>
      <c r="BL26" s="308">
        <f>SUM(BI26*100/BE26)</f>
        <v>100</v>
      </c>
      <c r="BM26" s="332">
        <f>SUM(BE26*100/BC26)</f>
        <v>96.32352941176471</v>
      </c>
      <c r="BN26" s="332">
        <f>SUM(BI26*100/BC26)</f>
        <v>96.32352941176471</v>
      </c>
      <c r="BO26" s="332">
        <f>SUM(BI26*100/BC26)</f>
        <v>96.32352941176471</v>
      </c>
      <c r="BP26" s="305"/>
      <c r="BQ26" s="305"/>
      <c r="BR26" s="310"/>
      <c r="BS26" s="333">
        <f>SUM(BS16:BS25)</f>
        <v>393</v>
      </c>
      <c r="BT26" s="333">
        <f>SUM(BT16:BT25)</f>
        <v>392</v>
      </c>
      <c r="BU26" s="334">
        <f>SUM(BT26*100/BS26)</f>
        <v>99.745547073791343</v>
      </c>
      <c r="BV26" s="333">
        <f>SUM(BV16:BV24)</f>
        <v>70</v>
      </c>
      <c r="BW26" s="333">
        <f>SUM(BW16:BW24)</f>
        <v>70</v>
      </c>
      <c r="BX26" s="298"/>
      <c r="BY26" s="332">
        <f>SUM(BT26*100/BS26)</f>
        <v>99.745547073791343</v>
      </c>
      <c r="BZ26" s="315"/>
      <c r="CA26" s="315"/>
      <c r="CB26" s="297"/>
      <c r="CC26" s="321">
        <f t="shared" ref="CC26:CJ26" si="46">SUM(CC16:CC25)</f>
        <v>420</v>
      </c>
      <c r="CD26" s="321">
        <f t="shared" si="46"/>
        <v>403</v>
      </c>
      <c r="CE26" s="321">
        <f t="shared" si="46"/>
        <v>403</v>
      </c>
      <c r="CF26" s="321">
        <f t="shared" si="46"/>
        <v>403</v>
      </c>
      <c r="CG26" s="321">
        <f t="shared" si="46"/>
        <v>403</v>
      </c>
      <c r="CH26" s="321">
        <f t="shared" si="46"/>
        <v>0</v>
      </c>
      <c r="CI26" s="321">
        <f t="shared" si="46"/>
        <v>403</v>
      </c>
      <c r="CJ26" s="321">
        <f t="shared" si="46"/>
        <v>403</v>
      </c>
      <c r="CK26" s="308">
        <f>SUM(CG26*100/CE26)</f>
        <v>100</v>
      </c>
      <c r="CL26" s="308">
        <f>SUM(CI26*100/CE26)</f>
        <v>100</v>
      </c>
      <c r="CM26" s="332">
        <f>SUM(CE26*100/CC26)</f>
        <v>95.952380952380949</v>
      </c>
      <c r="CN26" s="332">
        <f>SUM(CI26*100/CC26)</f>
        <v>95.952380952380949</v>
      </c>
      <c r="CO26" s="332">
        <f>SUM(CJ26*100/CC26)</f>
        <v>95.952380952380949</v>
      </c>
      <c r="CP26" s="305"/>
      <c r="CQ26" s="305"/>
      <c r="CR26" s="310"/>
      <c r="CS26" s="333">
        <f>SUM(CS16:CS25)</f>
        <v>403</v>
      </c>
      <c r="CT26" s="333">
        <f>SUM(CT16:CT25)</f>
        <v>395</v>
      </c>
      <c r="CU26" s="334">
        <f>SUM(CT26*100/CS26)</f>
        <v>98.014888337468989</v>
      </c>
      <c r="CV26" s="333">
        <f>SUM(CV16:CV24)</f>
        <v>72</v>
      </c>
      <c r="CW26" s="333">
        <f>SUM(CW16:CW24)</f>
        <v>0</v>
      </c>
      <c r="CX26" s="298"/>
      <c r="CY26" s="332">
        <f>SUM(CW26*100/CV26)</f>
        <v>0</v>
      </c>
      <c r="CZ26" s="315"/>
      <c r="DA26" s="315"/>
      <c r="DB26" s="297"/>
      <c r="DC26" s="321">
        <f t="shared" ref="DC26:DK26" si="47">SUM(DC16:DC25)</f>
        <v>420</v>
      </c>
      <c r="DD26" s="321">
        <f t="shared" si="47"/>
        <v>402</v>
      </c>
      <c r="DE26" s="321">
        <f t="shared" si="47"/>
        <v>399</v>
      </c>
      <c r="DF26" s="321">
        <f t="shared" si="47"/>
        <v>399</v>
      </c>
      <c r="DG26" s="321">
        <f t="shared" si="47"/>
        <v>399</v>
      </c>
      <c r="DH26" s="321">
        <f t="shared" si="47"/>
        <v>0</v>
      </c>
      <c r="DI26" s="321">
        <f t="shared" si="47"/>
        <v>399</v>
      </c>
      <c r="DJ26" s="321">
        <f t="shared" si="47"/>
        <v>343</v>
      </c>
      <c r="DK26" s="321">
        <f t="shared" si="47"/>
        <v>392</v>
      </c>
      <c r="DL26" s="308">
        <f>SUM(DG26*100/DE26)</f>
        <v>100</v>
      </c>
      <c r="DM26" s="308">
        <f>SUM(DI26*100/DE26)</f>
        <v>100</v>
      </c>
      <c r="DN26" s="332">
        <f>SUM(DE26*100/DC26)</f>
        <v>95</v>
      </c>
      <c r="DO26" s="332">
        <f>SUM(DI26*100/DC26)</f>
        <v>95</v>
      </c>
      <c r="DP26" s="332">
        <f>SUM(DJ26*100/DC26)</f>
        <v>81.666666666666671</v>
      </c>
      <c r="DQ26" s="333">
        <f>SUM(DQ16:DQ25)</f>
        <v>402</v>
      </c>
      <c r="DR26" s="333">
        <f>SUM(DR16:DR25)</f>
        <v>393</v>
      </c>
      <c r="DS26" s="334">
        <f>SUM(DR26*100/DQ26)</f>
        <v>97.761194029850742</v>
      </c>
      <c r="DT26" s="333">
        <f>SUM(DT16:DT24)</f>
        <v>72</v>
      </c>
      <c r="DU26" s="333">
        <f>SUM(DU16:DU24)</f>
        <v>16</v>
      </c>
      <c r="DV26" s="298"/>
      <c r="DW26" s="332">
        <f>SUM(DU26*100/DT26)</f>
        <v>22.222222222222221</v>
      </c>
      <c r="DX26" s="297"/>
      <c r="DY26" s="321">
        <f t="shared" ref="DY26:EF26" si="48">SUM(DY16:DY25)</f>
        <v>420</v>
      </c>
      <c r="DZ26" s="321">
        <f t="shared" si="48"/>
        <v>402</v>
      </c>
      <c r="EA26" s="321">
        <f t="shared" si="48"/>
        <v>402</v>
      </c>
      <c r="EB26" s="321">
        <f t="shared" si="48"/>
        <v>402</v>
      </c>
      <c r="EC26" s="335">
        <f t="shared" si="48"/>
        <v>402</v>
      </c>
      <c r="ED26" s="321">
        <f t="shared" si="48"/>
        <v>0</v>
      </c>
      <c r="EE26" s="335">
        <f t="shared" si="48"/>
        <v>402</v>
      </c>
      <c r="EF26" s="321">
        <f t="shared" si="48"/>
        <v>402</v>
      </c>
      <c r="EG26" s="321"/>
      <c r="EH26" s="308">
        <f>SUM(EC26*100/DZ26)</f>
        <v>100</v>
      </c>
      <c r="EI26" s="308">
        <f>SUM(EE26*100/EA26)</f>
        <v>100</v>
      </c>
      <c r="EJ26" s="332">
        <f>SUM(EA26*100/DY26)</f>
        <v>95.714285714285708</v>
      </c>
      <c r="EK26" s="332">
        <f>SUM(EE26*100/DY26)</f>
        <v>95.714285714285708</v>
      </c>
      <c r="EL26" s="332">
        <f>SUM(EF26*100/DY26)</f>
        <v>95.714285714285708</v>
      </c>
      <c r="EM26" s="333">
        <f>SUM(EM16:EM25)</f>
        <v>402</v>
      </c>
      <c r="EN26" s="333">
        <f>SUM(EN16:EN25)</f>
        <v>401</v>
      </c>
      <c r="EO26" s="334">
        <f>SUM(EN26*100/EM26)</f>
        <v>99.75124378109453</v>
      </c>
      <c r="EP26" s="333">
        <f>SUM(EP16:EP24)</f>
        <v>402</v>
      </c>
      <c r="EQ26" s="333">
        <f>SUM(EQ16:EQ24)</f>
        <v>401</v>
      </c>
      <c r="ER26" s="332">
        <f>SUM(EQ26*100/EP26)</f>
        <v>99.75124378109453</v>
      </c>
    </row>
    <row r="27" spans="1:148" ht="15.75" customHeight="1" x14ac:dyDescent="0.2">
      <c r="A27" s="323"/>
      <c r="B27" s="297"/>
      <c r="C27" s="324"/>
      <c r="D27" s="324"/>
      <c r="E27" s="324"/>
      <c r="F27" s="324"/>
      <c r="G27" s="324"/>
      <c r="H27" s="324"/>
      <c r="I27" s="324"/>
      <c r="J27" s="324"/>
      <c r="K27" s="336"/>
      <c r="L27" s="336"/>
      <c r="M27" s="336"/>
      <c r="N27" s="336"/>
      <c r="O27" s="336"/>
      <c r="P27" s="323"/>
      <c r="Q27" s="323"/>
      <c r="R27" s="323"/>
      <c r="S27" s="324"/>
      <c r="T27" s="324"/>
      <c r="U27" s="324"/>
      <c r="V27" s="324"/>
      <c r="W27" s="324"/>
      <c r="X27" s="324"/>
      <c r="AB27" s="297"/>
      <c r="AC27" s="324"/>
      <c r="AD27" s="324"/>
      <c r="AE27" s="324"/>
      <c r="AF27" s="324"/>
      <c r="AG27" s="324"/>
      <c r="AH27" s="324"/>
      <c r="AI27" s="324"/>
      <c r="AJ27" s="324"/>
      <c r="AK27" s="336"/>
      <c r="AL27" s="336"/>
      <c r="AM27" s="336"/>
      <c r="AN27" s="336"/>
      <c r="AO27" s="336"/>
      <c r="AP27" s="323"/>
      <c r="AQ27" s="323"/>
      <c r="AR27" s="323"/>
      <c r="AS27" s="324"/>
      <c r="AT27" s="324"/>
      <c r="AU27" s="324"/>
      <c r="AV27" s="324"/>
      <c r="AW27" s="324"/>
      <c r="AX27" s="324"/>
      <c r="BB27" s="297"/>
      <c r="BC27" s="324"/>
      <c r="BD27" s="324"/>
      <c r="BE27" s="324"/>
      <c r="BF27" s="324"/>
      <c r="BG27" s="324"/>
      <c r="BH27" s="324"/>
      <c r="BI27" s="324"/>
      <c r="BJ27" s="324"/>
      <c r="BK27" s="336"/>
      <c r="BL27" s="336"/>
      <c r="BM27" s="336"/>
      <c r="BN27" s="336"/>
      <c r="BO27" s="336"/>
      <c r="BP27" s="323"/>
      <c r="BQ27" s="323"/>
      <c r="BR27" s="323"/>
      <c r="BS27" s="324"/>
      <c r="BT27" s="324"/>
      <c r="BU27" s="324"/>
      <c r="BV27" s="324"/>
      <c r="BW27" s="324"/>
      <c r="BX27" s="324"/>
      <c r="CB27" s="297"/>
      <c r="CC27" s="324"/>
      <c r="CD27" s="324"/>
      <c r="CE27" s="324"/>
      <c r="CF27" s="324"/>
      <c r="CG27" s="324"/>
      <c r="CH27" s="324"/>
      <c r="CI27" s="324"/>
      <c r="CJ27" s="324"/>
      <c r="CK27" s="336"/>
      <c r="CL27" s="336"/>
      <c r="CM27" s="336"/>
      <c r="CN27" s="336"/>
      <c r="CO27" s="336"/>
      <c r="CP27" s="323"/>
      <c r="CQ27" s="323"/>
      <c r="CR27" s="323"/>
      <c r="CS27" s="324"/>
      <c r="CT27" s="324"/>
      <c r="CU27" s="336"/>
      <c r="CV27" s="324"/>
      <c r="CW27" s="324"/>
      <c r="CX27" s="324"/>
      <c r="DB27" s="297"/>
      <c r="DC27" s="324"/>
      <c r="DD27" s="324"/>
      <c r="DE27" s="324"/>
      <c r="DF27" s="324"/>
      <c r="DG27" s="324"/>
      <c r="DH27" s="324"/>
      <c r="DI27" s="324"/>
      <c r="DJ27" s="324"/>
      <c r="DK27" s="330"/>
      <c r="DL27" s="336"/>
      <c r="DM27" s="336"/>
      <c r="DN27" s="336"/>
      <c r="DO27" s="336"/>
      <c r="DP27" s="336"/>
      <c r="DQ27" s="324"/>
      <c r="DR27" s="324"/>
      <c r="DS27" s="336"/>
      <c r="DT27" s="324"/>
      <c r="DU27" s="324"/>
      <c r="DV27" s="324"/>
      <c r="DX27" s="297"/>
      <c r="DY27" s="324"/>
      <c r="DZ27" s="324"/>
      <c r="EA27" s="324"/>
      <c r="EB27" s="324"/>
      <c r="EC27" s="324"/>
      <c r="ED27" s="324"/>
      <c r="EE27" s="324"/>
      <c r="EF27" s="324"/>
      <c r="EG27" s="330"/>
      <c r="EH27" s="336"/>
      <c r="EI27" s="336"/>
      <c r="EJ27" s="336"/>
      <c r="EK27" s="336"/>
      <c r="EL27" s="336"/>
      <c r="EM27" s="324"/>
      <c r="EN27" s="324"/>
      <c r="EO27" s="336"/>
      <c r="EP27" s="324"/>
      <c r="EQ27" s="324"/>
    </row>
    <row r="28" spans="1:148" ht="15.75" customHeight="1" x14ac:dyDescent="0.2">
      <c r="A28" s="302" t="s">
        <v>500</v>
      </c>
      <c r="B28" s="297"/>
      <c r="C28" s="337"/>
      <c r="D28" s="337"/>
      <c r="E28" s="337"/>
      <c r="F28" s="337"/>
      <c r="G28" s="337"/>
      <c r="H28" s="337"/>
      <c r="I28" s="337"/>
      <c r="J28" s="337"/>
      <c r="K28" s="337"/>
      <c r="L28" s="337"/>
      <c r="M28" s="337"/>
      <c r="N28" s="337"/>
      <c r="O28" s="337"/>
      <c r="P28" s="304"/>
      <c r="Q28" s="304"/>
      <c r="R28" s="304"/>
      <c r="S28" s="337"/>
      <c r="T28" s="337"/>
      <c r="U28" s="337"/>
      <c r="V28" s="337"/>
      <c r="W28" s="337"/>
      <c r="X28" s="337"/>
      <c r="Y28" s="304"/>
      <c r="Z28" s="304"/>
      <c r="AA28" s="304"/>
      <c r="AB28" s="297"/>
      <c r="AC28" s="337"/>
      <c r="AD28" s="337"/>
      <c r="AE28" s="337"/>
      <c r="AF28" s="337"/>
      <c r="AG28" s="337"/>
      <c r="AH28" s="337"/>
      <c r="AI28" s="337"/>
      <c r="AJ28" s="337"/>
      <c r="AK28" s="337"/>
      <c r="AL28" s="337"/>
      <c r="AM28" s="337"/>
      <c r="AN28" s="337"/>
      <c r="AO28" s="337"/>
      <c r="AP28" s="304"/>
      <c r="AQ28" s="304"/>
      <c r="AR28" s="304"/>
      <c r="AS28" s="337"/>
      <c r="AT28" s="337"/>
      <c r="AU28" s="337"/>
      <c r="AV28" s="337"/>
      <c r="AW28" s="337"/>
      <c r="AX28" s="337"/>
      <c r="AY28" s="304"/>
      <c r="AZ28" s="304"/>
      <c r="BA28" s="304"/>
      <c r="BB28" s="304"/>
      <c r="BC28" s="337"/>
      <c r="BD28" s="337"/>
      <c r="BE28" s="337"/>
      <c r="BF28" s="337"/>
      <c r="BG28" s="337"/>
      <c r="BH28" s="337"/>
      <c r="BI28" s="337"/>
      <c r="BJ28" s="337"/>
      <c r="BK28" s="337"/>
      <c r="BL28" s="337"/>
      <c r="BM28" s="337"/>
      <c r="BN28" s="337"/>
      <c r="BO28" s="337"/>
      <c r="BP28" s="304"/>
      <c r="BQ28" s="304"/>
      <c r="BR28" s="304"/>
      <c r="BS28" s="337"/>
      <c r="BT28" s="337"/>
      <c r="BU28" s="337"/>
      <c r="BV28" s="337"/>
      <c r="BW28" s="337"/>
      <c r="BX28" s="337"/>
      <c r="BY28" s="304"/>
      <c r="BZ28" s="304"/>
      <c r="CA28" s="304"/>
      <c r="CB28" s="304"/>
      <c r="CC28" s="337"/>
      <c r="CD28" s="337"/>
      <c r="CE28" s="337"/>
      <c r="CF28" s="337"/>
      <c r="CG28" s="337"/>
      <c r="CH28" s="337"/>
      <c r="CI28" s="337"/>
      <c r="CJ28" s="337"/>
      <c r="CK28" s="338"/>
      <c r="CL28" s="338"/>
      <c r="CM28" s="338"/>
      <c r="CN28" s="338"/>
      <c r="CO28" s="338"/>
      <c r="CP28" s="304"/>
      <c r="CQ28" s="304"/>
      <c r="CR28" s="304"/>
      <c r="CS28" s="337"/>
      <c r="CT28" s="337"/>
      <c r="CU28" s="338"/>
      <c r="CV28" s="337"/>
      <c r="CW28" s="337"/>
      <c r="CX28" s="337"/>
      <c r="CY28" s="304"/>
      <c r="CZ28" s="304"/>
      <c r="DA28" s="304"/>
      <c r="DB28" s="304"/>
      <c r="DC28" s="337"/>
      <c r="DD28" s="337"/>
      <c r="DE28" s="337"/>
      <c r="DF28" s="337"/>
      <c r="DG28" s="337"/>
      <c r="DH28" s="337"/>
      <c r="DI28" s="337"/>
      <c r="DJ28" s="337"/>
      <c r="DK28" s="339"/>
      <c r="DL28" s="338"/>
      <c r="DM28" s="338"/>
      <c r="DN28" s="338"/>
      <c r="DO28" s="338"/>
      <c r="DP28" s="338"/>
      <c r="DQ28" s="337"/>
      <c r="DR28" s="337"/>
      <c r="DS28" s="338"/>
      <c r="DT28" s="337"/>
      <c r="DU28" s="337"/>
      <c r="DV28" s="337"/>
      <c r="DW28" s="304"/>
      <c r="DX28" s="304"/>
      <c r="DY28" s="337"/>
      <c r="DZ28" s="337"/>
      <c r="EA28" s="337"/>
      <c r="EB28" s="337"/>
      <c r="EC28" s="337"/>
      <c r="ED28" s="337"/>
      <c r="EE28" s="337"/>
      <c r="EF28" s="337"/>
      <c r="EG28" s="339"/>
      <c r="EH28" s="338"/>
      <c r="EI28" s="338"/>
      <c r="EJ28" s="338"/>
      <c r="EK28" s="338"/>
      <c r="EL28" s="338"/>
      <c r="EM28" s="337"/>
      <c r="EN28" s="337"/>
      <c r="EO28" s="338"/>
      <c r="EP28" s="337"/>
      <c r="EQ28" s="337"/>
      <c r="ER28" s="304"/>
    </row>
    <row r="29" spans="1:148" ht="15.75" customHeight="1" x14ac:dyDescent="0.2">
      <c r="A29" s="305" t="s">
        <v>501</v>
      </c>
      <c r="B29" s="297"/>
      <c r="C29" s="306">
        <v>22</v>
      </c>
      <c r="D29" s="307">
        <v>21</v>
      </c>
      <c r="E29" s="307">
        <v>21</v>
      </c>
      <c r="F29" s="307">
        <v>21</v>
      </c>
      <c r="G29" s="307">
        <v>21</v>
      </c>
      <c r="H29" s="307">
        <v>0</v>
      </c>
      <c r="I29" s="307">
        <f>SUM(G29+H29)</f>
        <v>21</v>
      </c>
      <c r="J29" s="307">
        <v>21</v>
      </c>
      <c r="K29" s="308">
        <f>SUM(G29*100/E29)</f>
        <v>100</v>
      </c>
      <c r="L29" s="308">
        <f>SUM(I29*100/E29)</f>
        <v>100</v>
      </c>
      <c r="M29" s="308">
        <f>SUM(E29*100/C29)</f>
        <v>95.454545454545453</v>
      </c>
      <c r="N29" s="308">
        <f>SUM(G29*100/F29)</f>
        <v>100</v>
      </c>
      <c r="O29" s="308">
        <f>SUM(J29*100/C29)</f>
        <v>95.454545454545453</v>
      </c>
      <c r="P29" s="305"/>
      <c r="Q29" s="305" t="s">
        <v>502</v>
      </c>
      <c r="R29" s="310"/>
      <c r="S29" s="298">
        <v>0</v>
      </c>
      <c r="T29" s="298">
        <v>0</v>
      </c>
      <c r="U29" s="314">
        <v>0</v>
      </c>
      <c r="V29" s="298">
        <v>0</v>
      </c>
      <c r="W29" s="298">
        <v>0</v>
      </c>
      <c r="X29" s="298"/>
      <c r="Y29" s="309">
        <v>0</v>
      </c>
      <c r="Z29" s="305"/>
      <c r="AA29" s="305" t="s">
        <v>503</v>
      </c>
      <c r="AB29" s="297"/>
      <c r="AC29" s="306">
        <v>22</v>
      </c>
      <c r="AD29" s="306">
        <v>21</v>
      </c>
      <c r="AE29" s="306">
        <v>21</v>
      </c>
      <c r="AF29" s="306">
        <v>21</v>
      </c>
      <c r="AG29" s="306">
        <v>21</v>
      </c>
      <c r="AH29" s="306">
        <v>0</v>
      </c>
      <c r="AI29" s="306">
        <f>SUM(AG29+AH29)</f>
        <v>21</v>
      </c>
      <c r="AJ29" s="306">
        <v>21</v>
      </c>
      <c r="AK29" s="308">
        <f>SUM(AG29*100/AE29)</f>
        <v>100</v>
      </c>
      <c r="AL29" s="308">
        <f>SUM(AI29*100/AE29)</f>
        <v>100</v>
      </c>
      <c r="AM29" s="308">
        <f>SUM(AE29*100/AC29)</f>
        <v>95.454545454545453</v>
      </c>
      <c r="AN29" s="308">
        <f>SUM(AG29*100/AF29)</f>
        <v>100</v>
      </c>
      <c r="AO29" s="308">
        <f>SUM(AJ29*100/AC29)</f>
        <v>95.454545454545453</v>
      </c>
      <c r="AP29" s="305"/>
      <c r="AQ29" s="305" t="s">
        <v>504</v>
      </c>
      <c r="AR29" s="310" t="s">
        <v>505</v>
      </c>
      <c r="AS29" s="298">
        <v>21</v>
      </c>
      <c r="AT29" s="298">
        <v>21</v>
      </c>
      <c r="AU29" s="314">
        <f>SUM(AT29*100/AS29)</f>
        <v>100</v>
      </c>
      <c r="AV29" s="298">
        <v>2</v>
      </c>
      <c r="AW29" s="298">
        <v>2</v>
      </c>
      <c r="AX29" s="298" t="s">
        <v>466</v>
      </c>
      <c r="AY29" s="309">
        <f>SUM(AW29*100/AV29)</f>
        <v>100</v>
      </c>
      <c r="AZ29" s="305"/>
      <c r="BA29" s="305"/>
      <c r="BB29" s="297"/>
      <c r="BC29" s="306">
        <v>22</v>
      </c>
      <c r="BD29" s="306">
        <v>21</v>
      </c>
      <c r="BE29" s="306">
        <v>21</v>
      </c>
      <c r="BF29" s="306">
        <v>21</v>
      </c>
      <c r="BG29" s="306">
        <v>21</v>
      </c>
      <c r="BH29" s="306">
        <v>0</v>
      </c>
      <c r="BI29" s="306">
        <f>SUM(BG29+BH29)</f>
        <v>21</v>
      </c>
      <c r="BJ29" s="306">
        <v>22</v>
      </c>
      <c r="BK29" s="308">
        <f>SUM(BG29*100/BE29)</f>
        <v>100</v>
      </c>
      <c r="BL29" s="308">
        <f>SUM(BI29*100/BE29)</f>
        <v>100</v>
      </c>
      <c r="BM29" s="308">
        <f>SUM(BE29*100/BC29)</f>
        <v>95.454545454545453</v>
      </c>
      <c r="BN29" s="308">
        <f>SUM(BI29*100/BC29)</f>
        <v>95.454545454545453</v>
      </c>
      <c r="BO29" s="308">
        <f>SUM(BI29*100/BC29)</f>
        <v>95.454545454545453</v>
      </c>
      <c r="BP29" s="305"/>
      <c r="BQ29" s="305"/>
      <c r="BR29" s="310" t="s">
        <v>505</v>
      </c>
      <c r="BS29" s="298">
        <v>21</v>
      </c>
      <c r="BT29" s="298">
        <v>18</v>
      </c>
      <c r="BU29" s="314">
        <f>SUM(BT29*100/BS29)</f>
        <v>85.714285714285708</v>
      </c>
      <c r="BV29" s="298">
        <v>1</v>
      </c>
      <c r="BW29" s="298">
        <v>0</v>
      </c>
      <c r="BX29" s="298">
        <v>8</v>
      </c>
      <c r="BY29" s="309">
        <f>SUM(BW29*100/BV29)</f>
        <v>0</v>
      </c>
      <c r="BZ29" s="310" t="s">
        <v>506</v>
      </c>
      <c r="CA29" s="305"/>
      <c r="CB29" s="297"/>
      <c r="CC29" s="306">
        <v>22</v>
      </c>
      <c r="CD29" s="306">
        <v>21</v>
      </c>
      <c r="CE29" s="306">
        <v>21</v>
      </c>
      <c r="CF29" s="306">
        <v>21</v>
      </c>
      <c r="CG29" s="306">
        <v>21</v>
      </c>
      <c r="CH29" s="306">
        <v>0</v>
      </c>
      <c r="CI29" s="306">
        <f>SUM(CG29+CH29)</f>
        <v>21</v>
      </c>
      <c r="CJ29" s="306">
        <v>21</v>
      </c>
      <c r="CK29" s="308">
        <f>SUM(CG29*100/CE29)</f>
        <v>100</v>
      </c>
      <c r="CL29" s="308">
        <f>SUM(CI29*100/CE29)</f>
        <v>100</v>
      </c>
      <c r="CM29" s="308">
        <f>SUM(CE29*100/CC29)</f>
        <v>95.454545454545453</v>
      </c>
      <c r="CN29" s="308">
        <f>SUM(CI29*100/CC29)</f>
        <v>95.454545454545453</v>
      </c>
      <c r="CO29" s="308">
        <f>SUM(CJ29*100/CC29)</f>
        <v>95.454545454545453</v>
      </c>
      <c r="CP29" s="305"/>
      <c r="CQ29" s="305" t="s">
        <v>468</v>
      </c>
      <c r="CR29" s="310" t="s">
        <v>505</v>
      </c>
      <c r="CS29" s="298">
        <v>21</v>
      </c>
      <c r="CT29" s="298">
        <v>21</v>
      </c>
      <c r="CU29" s="314">
        <f>SUM(CT29*100/CS29)</f>
        <v>100</v>
      </c>
      <c r="CV29" s="298">
        <v>1</v>
      </c>
      <c r="CW29" s="298"/>
      <c r="CX29" s="298"/>
      <c r="CY29" s="309">
        <f>SUM(CW29*100/CV29)</f>
        <v>0</v>
      </c>
      <c r="CZ29" s="310" t="s">
        <v>506</v>
      </c>
      <c r="DA29" s="305" t="s">
        <v>469</v>
      </c>
      <c r="DB29" s="297"/>
      <c r="DC29" s="306">
        <v>22</v>
      </c>
      <c r="DD29" s="306">
        <v>21</v>
      </c>
      <c r="DE29" s="306">
        <v>21</v>
      </c>
      <c r="DF29" s="306">
        <v>21</v>
      </c>
      <c r="DG29" s="306">
        <v>21</v>
      </c>
      <c r="DH29" s="306">
        <v>0</v>
      </c>
      <c r="DI29" s="306">
        <f>SUM(DG29+DH29)</f>
        <v>21</v>
      </c>
      <c r="DJ29" s="306">
        <v>20</v>
      </c>
      <c r="DK29" s="307">
        <v>21</v>
      </c>
      <c r="DL29" s="308">
        <f>SUM(DG29*100/DE29)</f>
        <v>100</v>
      </c>
      <c r="DM29" s="308">
        <f>SUM(DI29*100/DE29)</f>
        <v>100</v>
      </c>
      <c r="DN29" s="308">
        <f>SUM(DE29*100/DC29)</f>
        <v>95.454545454545453</v>
      </c>
      <c r="DO29" s="308">
        <f>SUM(DI29*100/DC29)</f>
        <v>95.454545454545453</v>
      </c>
      <c r="DP29" s="308">
        <f>SUM(DJ29*100/DC29)</f>
        <v>90.909090909090907</v>
      </c>
      <c r="DQ29" s="298">
        <v>21</v>
      </c>
      <c r="DR29" s="307" t="s">
        <v>507</v>
      </c>
      <c r="DS29" s="314"/>
      <c r="DT29" s="298">
        <v>1</v>
      </c>
      <c r="DU29" s="298">
        <v>0</v>
      </c>
      <c r="DV29" s="298">
        <v>0</v>
      </c>
      <c r="DW29" s="309"/>
      <c r="DX29" s="297"/>
      <c r="DY29" s="306">
        <v>22</v>
      </c>
      <c r="DZ29" s="306">
        <v>21</v>
      </c>
      <c r="EA29" s="306">
        <v>21</v>
      </c>
      <c r="EB29" s="306">
        <v>21</v>
      </c>
      <c r="EC29" s="306">
        <v>21</v>
      </c>
      <c r="ED29" s="306">
        <v>0</v>
      </c>
      <c r="EE29" s="306">
        <f>SUM(EC29+ED29)</f>
        <v>21</v>
      </c>
      <c r="EF29" s="306">
        <v>21</v>
      </c>
      <c r="EG29" s="307"/>
      <c r="EH29" s="308">
        <f>SUM(EC29*100/DZ29)</f>
        <v>100</v>
      </c>
      <c r="EI29" s="308">
        <f>SUM(EE29*100/EA29)</f>
        <v>100</v>
      </c>
      <c r="EJ29" s="308">
        <f>SUM(EA29*100/DY29)</f>
        <v>95.454545454545453</v>
      </c>
      <c r="EK29" s="308">
        <f>SUM(EE29*100/DY29)</f>
        <v>95.454545454545453</v>
      </c>
      <c r="EL29" s="308">
        <f>SUM(EF29*100/DY29)</f>
        <v>95.454545454545453</v>
      </c>
      <c r="EM29" s="298">
        <v>21</v>
      </c>
      <c r="EN29" s="306">
        <v>21</v>
      </c>
      <c r="EO29" s="314">
        <f>SUM(EN29*100/EM29)</f>
        <v>100</v>
      </c>
      <c r="EP29" s="298">
        <v>21</v>
      </c>
      <c r="EQ29" s="306">
        <v>21</v>
      </c>
      <c r="ER29" s="309">
        <f>SUM(EQ29*100/EP29)</f>
        <v>100</v>
      </c>
    </row>
    <row r="30" spans="1:148" ht="15.75" customHeight="1" x14ac:dyDescent="0.2">
      <c r="A30" s="310" t="s">
        <v>508</v>
      </c>
      <c r="B30" s="297"/>
      <c r="C30" s="306">
        <v>21</v>
      </c>
      <c r="D30" s="306">
        <v>15</v>
      </c>
      <c r="E30" s="306">
        <v>15</v>
      </c>
      <c r="F30" s="306">
        <v>15</v>
      </c>
      <c r="G30" s="306">
        <v>14</v>
      </c>
      <c r="H30" s="306">
        <v>0</v>
      </c>
      <c r="I30" s="306">
        <f>SUM(G30+H30)</f>
        <v>14</v>
      </c>
      <c r="J30" s="306">
        <v>14</v>
      </c>
      <c r="K30" s="308">
        <f>SUM(G30*100/E30)</f>
        <v>93.333333333333329</v>
      </c>
      <c r="L30" s="308">
        <f>SUM(I30*100/E30)</f>
        <v>93.333333333333329</v>
      </c>
      <c r="M30" s="308">
        <f>SUM(E30*100/C30)</f>
        <v>71.428571428571431</v>
      </c>
      <c r="N30" s="308">
        <f>SUM(G30*100/F30)</f>
        <v>93.333333333333329</v>
      </c>
      <c r="O30" s="308">
        <f>SUM(J30*100/C30)</f>
        <v>66.666666666666671</v>
      </c>
      <c r="P30" s="305"/>
      <c r="Q30" s="310" t="s">
        <v>502</v>
      </c>
      <c r="R30" s="310"/>
      <c r="S30" s="298">
        <v>0</v>
      </c>
      <c r="T30" s="298">
        <v>0</v>
      </c>
      <c r="U30" s="314">
        <v>0</v>
      </c>
      <c r="V30" s="298">
        <v>0</v>
      </c>
      <c r="W30" s="298">
        <v>0</v>
      </c>
      <c r="X30" s="298"/>
      <c r="Y30" s="309">
        <v>0</v>
      </c>
      <c r="Z30" s="310"/>
      <c r="AA30" s="305" t="s">
        <v>503</v>
      </c>
      <c r="AB30" s="297"/>
      <c r="AC30" s="306">
        <v>21</v>
      </c>
      <c r="AD30" s="306">
        <v>15</v>
      </c>
      <c r="AE30" s="306">
        <v>15</v>
      </c>
      <c r="AF30" s="306">
        <v>15</v>
      </c>
      <c r="AG30" s="306">
        <v>15</v>
      </c>
      <c r="AH30" s="306">
        <v>0</v>
      </c>
      <c r="AI30" s="306">
        <f>SUM(AG30+AH30)</f>
        <v>15</v>
      </c>
      <c r="AJ30" s="306">
        <v>14</v>
      </c>
      <c r="AK30" s="308">
        <f>SUM(AG30*100/AE30)</f>
        <v>100</v>
      </c>
      <c r="AL30" s="308">
        <f>SUM(AI30*100/AE30)</f>
        <v>100</v>
      </c>
      <c r="AM30" s="308">
        <f>SUM(AE30*100/AC30)</f>
        <v>71.428571428571431</v>
      </c>
      <c r="AN30" s="308">
        <f>SUM(AG30*100/AF30)</f>
        <v>100</v>
      </c>
      <c r="AO30" s="308">
        <f>SUM(AJ30*100/AC30)</f>
        <v>66.666666666666671</v>
      </c>
      <c r="AP30" s="305"/>
      <c r="AQ30" s="317" t="s">
        <v>509</v>
      </c>
      <c r="AR30" s="310" t="s">
        <v>510</v>
      </c>
      <c r="AS30" s="298">
        <v>15</v>
      </c>
      <c r="AT30" s="298">
        <v>14</v>
      </c>
      <c r="AU30" s="314">
        <f>SUM(AT30*100/AS30)</f>
        <v>93.333333333333329</v>
      </c>
      <c r="AV30" s="298">
        <v>2</v>
      </c>
      <c r="AW30" s="298">
        <v>0</v>
      </c>
      <c r="AX30" s="298">
        <v>0</v>
      </c>
      <c r="AY30" s="309">
        <f>SUM(AW30*100/AV30)</f>
        <v>0</v>
      </c>
      <c r="AZ30" s="310"/>
      <c r="BA30" s="310" t="s">
        <v>511</v>
      </c>
      <c r="BB30" s="297"/>
      <c r="BC30" s="306">
        <v>21</v>
      </c>
      <c r="BD30" s="306">
        <v>15</v>
      </c>
      <c r="BE30" s="306">
        <v>15</v>
      </c>
      <c r="BF30" s="306">
        <v>15</v>
      </c>
      <c r="BG30" s="306">
        <v>15</v>
      </c>
      <c r="BH30" s="306">
        <v>0</v>
      </c>
      <c r="BI30" s="306">
        <f>SUM(BG30+BH30)</f>
        <v>15</v>
      </c>
      <c r="BJ30" s="306">
        <v>15</v>
      </c>
      <c r="BK30" s="308">
        <f>SUM(BG30*100/BE30)</f>
        <v>100</v>
      </c>
      <c r="BL30" s="308">
        <f>SUM(BI30*100/BE30)</f>
        <v>100</v>
      </c>
      <c r="BM30" s="308">
        <f>SUM(BE30*100/BC30)</f>
        <v>71.428571428571431</v>
      </c>
      <c r="BN30" s="308">
        <f>SUM(BI30*100/BC30)</f>
        <v>71.428571428571431</v>
      </c>
      <c r="BO30" s="308">
        <f>SUM(BI30*100/BC30)</f>
        <v>71.428571428571431</v>
      </c>
      <c r="BP30" s="305"/>
      <c r="BQ30" s="310"/>
      <c r="BR30" s="310" t="s">
        <v>512</v>
      </c>
      <c r="BS30" s="298">
        <v>15</v>
      </c>
      <c r="BT30" s="298">
        <v>15</v>
      </c>
      <c r="BU30" s="314">
        <f>SUM(BT30*100/BS30)</f>
        <v>100</v>
      </c>
      <c r="BV30" s="298">
        <v>1</v>
      </c>
      <c r="BW30" s="298">
        <v>0</v>
      </c>
      <c r="BX30" s="298">
        <v>0</v>
      </c>
      <c r="BY30" s="309">
        <f>SUM(BW30*100/BV30)</f>
        <v>0</v>
      </c>
      <c r="BZ30" s="310"/>
      <c r="CA30" s="310"/>
      <c r="CB30" s="297"/>
      <c r="CC30" s="306">
        <v>21</v>
      </c>
      <c r="CD30" s="306">
        <v>15</v>
      </c>
      <c r="CE30" s="306">
        <v>15</v>
      </c>
      <c r="CF30" s="306">
        <v>15</v>
      </c>
      <c r="CG30" s="306">
        <v>13</v>
      </c>
      <c r="CH30" s="306"/>
      <c r="CI30" s="306">
        <f>SUM(CG30+CH30)</f>
        <v>13</v>
      </c>
      <c r="CJ30" s="306">
        <v>11</v>
      </c>
      <c r="CK30" s="308">
        <f>SUM(CG30*100/CE30)</f>
        <v>86.666666666666671</v>
      </c>
      <c r="CL30" s="308">
        <f>SUM(CI30*100/CE30)</f>
        <v>86.666666666666671</v>
      </c>
      <c r="CM30" s="308">
        <f>SUM(CE30*100/CC30)</f>
        <v>71.428571428571431</v>
      </c>
      <c r="CN30" s="308">
        <f>SUM(CI30*100/CC30)</f>
        <v>61.904761904761905</v>
      </c>
      <c r="CO30" s="308">
        <f>SUM(CJ30*100/CC30)</f>
        <v>52.38095238095238</v>
      </c>
      <c r="CP30" s="340" t="s">
        <v>513</v>
      </c>
      <c r="CQ30" s="305" t="s">
        <v>468</v>
      </c>
      <c r="CR30" s="310" t="s">
        <v>512</v>
      </c>
      <c r="CS30" s="298">
        <v>15</v>
      </c>
      <c r="CT30" s="298">
        <v>13</v>
      </c>
      <c r="CU30" s="314">
        <f>SUM(CT30*100/CS30)</f>
        <v>86.666666666666671</v>
      </c>
      <c r="CV30" s="298"/>
      <c r="CW30" s="298"/>
      <c r="CX30" s="298"/>
      <c r="CY30" s="309"/>
      <c r="CZ30" s="310"/>
      <c r="DA30" s="310" t="s">
        <v>514</v>
      </c>
      <c r="DB30" s="297"/>
      <c r="DC30" s="306">
        <v>21</v>
      </c>
      <c r="DD30" s="306">
        <v>15</v>
      </c>
      <c r="DE30" s="306">
        <v>15</v>
      </c>
      <c r="DF30" s="306">
        <v>15</v>
      </c>
      <c r="DG30" s="306">
        <v>15</v>
      </c>
      <c r="DH30" s="306"/>
      <c r="DI30" s="306">
        <v>15</v>
      </c>
      <c r="DJ30" s="306">
        <v>0</v>
      </c>
      <c r="DK30" s="307">
        <v>0</v>
      </c>
      <c r="DL30" s="308">
        <f>SUM(DG30*100/DE30)</f>
        <v>100</v>
      </c>
      <c r="DM30" s="308">
        <f>SUM(DI30*100/DE30)</f>
        <v>100</v>
      </c>
      <c r="DN30" s="308">
        <f>SUM(DE30*100/DC30)</f>
        <v>71.428571428571431</v>
      </c>
      <c r="DO30" s="308">
        <f>SUM(DI30*100/DC30)</f>
        <v>71.428571428571431</v>
      </c>
      <c r="DP30" s="308">
        <f>SUM(DJ30*100/DC30)</f>
        <v>0</v>
      </c>
      <c r="DQ30" s="298">
        <v>15</v>
      </c>
      <c r="DR30" s="298">
        <v>15</v>
      </c>
      <c r="DS30" s="314">
        <f>SUM(DR30*100/DQ30)</f>
        <v>100</v>
      </c>
      <c r="DT30" s="298"/>
      <c r="DU30" s="298">
        <v>0</v>
      </c>
      <c r="DV30" s="298">
        <v>0</v>
      </c>
      <c r="DW30" s="309"/>
      <c r="DX30" s="297"/>
      <c r="DY30" s="306">
        <v>21</v>
      </c>
      <c r="DZ30" s="306">
        <v>15</v>
      </c>
      <c r="EA30" s="306">
        <v>15</v>
      </c>
      <c r="EB30" s="306">
        <v>15</v>
      </c>
      <c r="EC30" s="306">
        <v>15</v>
      </c>
      <c r="ED30" s="306">
        <v>0</v>
      </c>
      <c r="EE30" s="306">
        <v>15</v>
      </c>
      <c r="EF30" s="306">
        <v>15</v>
      </c>
      <c r="EG30" s="307"/>
      <c r="EH30" s="308">
        <f>SUM(EC30*100/DZ30)</f>
        <v>100</v>
      </c>
      <c r="EI30" s="308">
        <f>SUM(EE30*100/EA30)</f>
        <v>100</v>
      </c>
      <c r="EJ30" s="308">
        <f>SUM(EA30*100/DY30)</f>
        <v>71.428571428571431</v>
      </c>
      <c r="EK30" s="308">
        <f>SUM(EE30*100/DY30)</f>
        <v>71.428571428571431</v>
      </c>
      <c r="EL30" s="308">
        <f>SUM(EF30*100/DY30)</f>
        <v>71.428571428571431</v>
      </c>
      <c r="EM30" s="298">
        <v>15</v>
      </c>
      <c r="EN30" s="298">
        <v>15</v>
      </c>
      <c r="EO30" s="314">
        <f>SUM(EN30*100/EM30)</f>
        <v>100</v>
      </c>
      <c r="EP30" s="298">
        <v>15</v>
      </c>
      <c r="EQ30" s="298">
        <v>15</v>
      </c>
      <c r="ER30" s="309"/>
    </row>
    <row r="31" spans="1:148" ht="15.75" customHeight="1" x14ac:dyDescent="0.2">
      <c r="A31" s="305" t="s">
        <v>269</v>
      </c>
      <c r="B31" s="297"/>
      <c r="C31" s="306">
        <v>16</v>
      </c>
      <c r="D31" s="306">
        <v>10</v>
      </c>
      <c r="E31" s="306">
        <v>9</v>
      </c>
      <c r="F31" s="306">
        <v>9</v>
      </c>
      <c r="G31" s="306">
        <v>9</v>
      </c>
      <c r="H31" s="306">
        <v>1</v>
      </c>
      <c r="I31" s="306">
        <f>SUM(G31+H31)</f>
        <v>10</v>
      </c>
      <c r="J31" s="306">
        <v>2</v>
      </c>
      <c r="K31" s="308">
        <f>SUM(G31*100/E31)</f>
        <v>100</v>
      </c>
      <c r="L31" s="308">
        <f>SUM(I31*100/E31)</f>
        <v>111.11111111111111</v>
      </c>
      <c r="M31" s="308">
        <f>SUM(E31*100/C31)</f>
        <v>56.25</v>
      </c>
      <c r="N31" s="308">
        <f>SUM(G31*100/F31)</f>
        <v>100</v>
      </c>
      <c r="O31" s="308">
        <f>SUM(J31*100/C31)</f>
        <v>12.5</v>
      </c>
      <c r="P31" s="305"/>
      <c r="Q31" s="310"/>
      <c r="R31" s="310"/>
      <c r="S31" s="298">
        <v>0</v>
      </c>
      <c r="T31" s="298">
        <v>0</v>
      </c>
      <c r="U31" s="314">
        <v>0</v>
      </c>
      <c r="V31" s="298">
        <v>0</v>
      </c>
      <c r="W31" s="298">
        <v>0</v>
      </c>
      <c r="X31" s="298"/>
      <c r="Y31" s="309">
        <v>0</v>
      </c>
      <c r="Z31" s="310"/>
      <c r="AA31" s="305" t="s">
        <v>503</v>
      </c>
      <c r="AB31" s="297"/>
      <c r="AC31" s="306">
        <v>16</v>
      </c>
      <c r="AD31" s="306">
        <v>4</v>
      </c>
      <c r="AE31" s="306">
        <v>4</v>
      </c>
      <c r="AF31" s="306">
        <v>4</v>
      </c>
      <c r="AG31" s="306">
        <v>4</v>
      </c>
      <c r="AH31" s="306">
        <v>0</v>
      </c>
      <c r="AI31" s="306">
        <f>SUM(AG31+AH31)</f>
        <v>4</v>
      </c>
      <c r="AJ31" s="306">
        <v>2</v>
      </c>
      <c r="AK31" s="308">
        <f>SUM(AG31*100/AE31)</f>
        <v>100</v>
      </c>
      <c r="AL31" s="308">
        <f>SUM(AI31*100/AE31)</f>
        <v>100</v>
      </c>
      <c r="AM31" s="308">
        <f>SUM(AE31*100/AC31)</f>
        <v>25</v>
      </c>
      <c r="AN31" s="308">
        <f>SUM(AG31*100/AF31)</f>
        <v>100</v>
      </c>
      <c r="AO31" s="308">
        <f>SUM(AJ31*100/AC31)</f>
        <v>12.5</v>
      </c>
      <c r="AP31" s="305"/>
      <c r="AQ31" s="310" t="s">
        <v>515</v>
      </c>
      <c r="AR31" s="310" t="s">
        <v>516</v>
      </c>
      <c r="AS31" s="298">
        <v>4</v>
      </c>
      <c r="AT31" s="298">
        <v>0</v>
      </c>
      <c r="AU31" s="314">
        <f>SUM(AT31*100/AS31)</f>
        <v>0</v>
      </c>
      <c r="AV31" s="298">
        <v>3</v>
      </c>
      <c r="AW31" s="298">
        <v>0</v>
      </c>
      <c r="AX31" s="298">
        <v>0</v>
      </c>
      <c r="AY31" s="309">
        <f>SUM(AW31*100/AV31)</f>
        <v>0</v>
      </c>
      <c r="AZ31" s="310"/>
      <c r="BA31" s="310" t="s">
        <v>517</v>
      </c>
      <c r="BB31" s="297"/>
      <c r="BC31" s="306" t="s">
        <v>100</v>
      </c>
      <c r="BD31" s="306" t="s">
        <v>100</v>
      </c>
      <c r="BE31" s="306" t="s">
        <v>100</v>
      </c>
      <c r="BF31" s="306" t="s">
        <v>100</v>
      </c>
      <c r="BG31" s="306" t="s">
        <v>100</v>
      </c>
      <c r="BH31" s="306" t="s">
        <v>100</v>
      </c>
      <c r="BI31" s="306" t="s">
        <v>100</v>
      </c>
      <c r="BJ31" s="306" t="s">
        <v>100</v>
      </c>
      <c r="BK31" s="308"/>
      <c r="BL31" s="308"/>
      <c r="BM31" s="308"/>
      <c r="BN31" s="308"/>
      <c r="BO31" s="308"/>
      <c r="BP31" s="306" t="s">
        <v>100</v>
      </c>
      <c r="BQ31" s="306" t="s">
        <v>100</v>
      </c>
      <c r="BR31" s="306" t="s">
        <v>100</v>
      </c>
      <c r="BS31" s="298">
        <v>4</v>
      </c>
      <c r="BT31" s="306" t="s">
        <v>100</v>
      </c>
      <c r="BU31" s="314"/>
      <c r="BV31" s="306" t="s">
        <v>100</v>
      </c>
      <c r="BW31" s="306" t="s">
        <v>100</v>
      </c>
      <c r="BX31" s="306" t="s">
        <v>100</v>
      </c>
      <c r="BY31" s="309"/>
      <c r="BZ31" s="310"/>
      <c r="CA31" s="310"/>
      <c r="CB31" s="297"/>
      <c r="CC31" s="306" t="s">
        <v>100</v>
      </c>
      <c r="CD31" s="306" t="s">
        <v>100</v>
      </c>
      <c r="CE31" s="306" t="s">
        <v>100</v>
      </c>
      <c r="CF31" s="306" t="s">
        <v>100</v>
      </c>
      <c r="CG31" s="306" t="s">
        <v>100</v>
      </c>
      <c r="CH31" s="306" t="s">
        <v>100</v>
      </c>
      <c r="CI31" s="306" t="s">
        <v>100</v>
      </c>
      <c r="CJ31" s="306" t="s">
        <v>518</v>
      </c>
      <c r="CK31" s="308"/>
      <c r="CL31" s="308"/>
      <c r="CM31" s="308"/>
      <c r="CN31" s="308"/>
      <c r="CO31" s="308"/>
      <c r="CP31" s="306" t="s">
        <v>100</v>
      </c>
      <c r="CQ31" s="306" t="s">
        <v>100</v>
      </c>
      <c r="CR31" s="306" t="s">
        <v>100</v>
      </c>
      <c r="CS31" s="298">
        <v>4</v>
      </c>
      <c r="CT31" s="306" t="s">
        <v>100</v>
      </c>
      <c r="CU31" s="314"/>
      <c r="CV31" s="306" t="s">
        <v>100</v>
      </c>
      <c r="CW31" s="306" t="s">
        <v>100</v>
      </c>
      <c r="CX31" s="306" t="s">
        <v>100</v>
      </c>
      <c r="CY31" s="309"/>
      <c r="CZ31" s="310"/>
      <c r="DA31" s="310"/>
      <c r="DB31" s="297"/>
      <c r="DC31" s="306" t="s">
        <v>100</v>
      </c>
      <c r="DD31" s="306" t="s">
        <v>100</v>
      </c>
      <c r="DE31" s="306" t="s">
        <v>100</v>
      </c>
      <c r="DF31" s="306" t="s">
        <v>100</v>
      </c>
      <c r="DG31" s="306" t="s">
        <v>100</v>
      </c>
      <c r="DH31" s="306" t="s">
        <v>100</v>
      </c>
      <c r="DI31" s="306" t="s">
        <v>100</v>
      </c>
      <c r="DJ31" s="306" t="s">
        <v>518</v>
      </c>
      <c r="DK31" s="307"/>
      <c r="DL31" s="308"/>
      <c r="DM31" s="308"/>
      <c r="DN31" s="308"/>
      <c r="DO31" s="308"/>
      <c r="DP31" s="308"/>
      <c r="DQ31" s="298">
        <v>4</v>
      </c>
      <c r="DR31" s="306" t="s">
        <v>100</v>
      </c>
      <c r="DS31" s="314"/>
      <c r="DT31" s="306" t="s">
        <v>100</v>
      </c>
      <c r="DU31" s="306" t="s">
        <v>100</v>
      </c>
      <c r="DV31" s="306" t="s">
        <v>100</v>
      </c>
      <c r="DW31" s="309"/>
      <c r="DX31" s="297"/>
      <c r="DY31" s="306" t="s">
        <v>100</v>
      </c>
      <c r="DZ31" s="306" t="s">
        <v>100</v>
      </c>
      <c r="EA31" s="306" t="s">
        <v>100</v>
      </c>
      <c r="EB31" s="306" t="s">
        <v>100</v>
      </c>
      <c r="EC31" s="306" t="s">
        <v>100</v>
      </c>
      <c r="ED31" s="306" t="s">
        <v>100</v>
      </c>
      <c r="EE31" s="306" t="s">
        <v>100</v>
      </c>
      <c r="EF31" s="306" t="s">
        <v>518</v>
      </c>
      <c r="EG31" s="307"/>
      <c r="EH31" s="308"/>
      <c r="EI31" s="308"/>
      <c r="EJ31" s="308"/>
      <c r="EK31" s="308"/>
      <c r="EL31" s="308"/>
      <c r="EM31" s="298">
        <v>4</v>
      </c>
      <c r="EN31" s="306" t="s">
        <v>100</v>
      </c>
      <c r="EO31" s="314"/>
      <c r="EP31" s="298">
        <v>4</v>
      </c>
      <c r="EQ31" s="306" t="s">
        <v>100</v>
      </c>
      <c r="ER31" s="309"/>
    </row>
    <row r="32" spans="1:148" ht="15.75" customHeight="1" x14ac:dyDescent="0.2">
      <c r="A32" s="305" t="s">
        <v>519</v>
      </c>
      <c r="B32" s="297"/>
      <c r="C32" s="306">
        <v>46</v>
      </c>
      <c r="D32" s="306">
        <v>35</v>
      </c>
      <c r="E32" s="306">
        <v>35</v>
      </c>
      <c r="F32" s="306">
        <v>35</v>
      </c>
      <c r="G32" s="306">
        <v>34</v>
      </c>
      <c r="H32" s="306">
        <v>0</v>
      </c>
      <c r="I32" s="306">
        <f>SUM(G32+H32)</f>
        <v>34</v>
      </c>
      <c r="J32" s="306">
        <v>35</v>
      </c>
      <c r="K32" s="308">
        <f>SUM(G32*100/E32)</f>
        <v>97.142857142857139</v>
      </c>
      <c r="L32" s="308">
        <f>SUM(I32*100/E32)</f>
        <v>97.142857142857139</v>
      </c>
      <c r="M32" s="308">
        <f>SUM(E32*100/C32)</f>
        <v>76.086956521739125</v>
      </c>
      <c r="N32" s="308">
        <f>SUM(G32*100/F32)</f>
        <v>97.142857142857139</v>
      </c>
      <c r="O32" s="308">
        <f>SUM(J32*100/C32)</f>
        <v>76.086956521739125</v>
      </c>
      <c r="P32" s="310"/>
      <c r="Q32" s="310" t="s">
        <v>502</v>
      </c>
      <c r="R32" s="310"/>
      <c r="S32" s="298">
        <v>0</v>
      </c>
      <c r="T32" s="298">
        <v>0</v>
      </c>
      <c r="U32" s="314">
        <v>0</v>
      </c>
      <c r="V32" s="298">
        <v>0</v>
      </c>
      <c r="W32" s="298">
        <v>0</v>
      </c>
      <c r="X32" s="298"/>
      <c r="Y32" s="309">
        <v>0</v>
      </c>
      <c r="Z32" s="310"/>
      <c r="AA32" s="305" t="s">
        <v>503</v>
      </c>
      <c r="AB32" s="297"/>
      <c r="AC32" s="306">
        <v>46</v>
      </c>
      <c r="AD32" s="306">
        <v>35</v>
      </c>
      <c r="AE32" s="306">
        <v>35</v>
      </c>
      <c r="AF32" s="306">
        <v>35</v>
      </c>
      <c r="AG32" s="306">
        <v>35</v>
      </c>
      <c r="AH32" s="306">
        <v>0</v>
      </c>
      <c r="AI32" s="306">
        <f>SUM(AG32+AH32)</f>
        <v>35</v>
      </c>
      <c r="AJ32" s="306">
        <v>35</v>
      </c>
      <c r="AK32" s="308">
        <f>SUM(AG32*100/AE32)</f>
        <v>100</v>
      </c>
      <c r="AL32" s="308">
        <f>SUM(AI32*100/AE32)</f>
        <v>100</v>
      </c>
      <c r="AM32" s="308">
        <f>SUM(AE32*100/AC32)</f>
        <v>76.086956521739125</v>
      </c>
      <c r="AN32" s="308">
        <f>SUM(AG32*100/AF32)</f>
        <v>100</v>
      </c>
      <c r="AO32" s="308">
        <f>SUM(AJ32*100/AC32)</f>
        <v>76.086956521739125</v>
      </c>
      <c r="AP32" s="310"/>
      <c r="AQ32" s="310" t="s">
        <v>520</v>
      </c>
      <c r="AR32" s="310" t="s">
        <v>521</v>
      </c>
      <c r="AS32" s="298">
        <v>35</v>
      </c>
      <c r="AT32" s="298">
        <v>33</v>
      </c>
      <c r="AU32" s="314">
        <f>SUM(AT32*100/AS32)</f>
        <v>94.285714285714292</v>
      </c>
      <c r="AV32" s="298">
        <v>2</v>
      </c>
      <c r="AW32" s="298">
        <v>2</v>
      </c>
      <c r="AX32" s="298" t="s">
        <v>466</v>
      </c>
      <c r="AY32" s="309">
        <f>SUM(AW32*100/AV32)</f>
        <v>100</v>
      </c>
      <c r="AZ32" s="310" t="s">
        <v>522</v>
      </c>
      <c r="BA32" s="305"/>
      <c r="BB32" s="297"/>
      <c r="BC32" s="306">
        <v>46</v>
      </c>
      <c r="BD32" s="306">
        <v>35</v>
      </c>
      <c r="BE32" s="306">
        <v>35</v>
      </c>
      <c r="BF32" s="306">
        <v>35</v>
      </c>
      <c r="BG32" s="306">
        <v>35</v>
      </c>
      <c r="BH32" s="306">
        <v>0</v>
      </c>
      <c r="BI32" s="306">
        <f>SUM(BG32+BH32)</f>
        <v>35</v>
      </c>
      <c r="BJ32" s="306">
        <v>35</v>
      </c>
      <c r="BK32" s="308">
        <f>SUM(BG32*100/BE32)</f>
        <v>100</v>
      </c>
      <c r="BL32" s="308">
        <f>SUM(BI32*100/BE32)</f>
        <v>100</v>
      </c>
      <c r="BM32" s="308">
        <f>SUM(BE32*100/BC32)</f>
        <v>76.086956521739125</v>
      </c>
      <c r="BN32" s="308">
        <f>SUM(BI32*100/BC32)</f>
        <v>76.086956521739125</v>
      </c>
      <c r="BO32" s="308">
        <f>SUM(BI32*100/BC32)</f>
        <v>76.086956521739125</v>
      </c>
      <c r="BP32" s="310"/>
      <c r="BQ32" s="310"/>
      <c r="BR32" s="310" t="s">
        <v>521</v>
      </c>
      <c r="BS32" s="298">
        <v>35</v>
      </c>
      <c r="BT32" s="298">
        <v>35</v>
      </c>
      <c r="BU32" s="314">
        <f>SUM(BT32*100/BS32)</f>
        <v>100</v>
      </c>
      <c r="BV32" s="298">
        <v>1</v>
      </c>
      <c r="BW32" s="298">
        <v>0</v>
      </c>
      <c r="BX32" s="298" t="s">
        <v>523</v>
      </c>
      <c r="BY32" s="309">
        <f>SUM(BW32*100/BV32)</f>
        <v>0</v>
      </c>
      <c r="BZ32" s="310"/>
      <c r="CA32" s="305"/>
      <c r="CB32" s="297"/>
      <c r="CC32" s="306">
        <v>46</v>
      </c>
      <c r="CD32" s="306">
        <v>35</v>
      </c>
      <c r="CE32" s="306">
        <v>35</v>
      </c>
      <c r="CF32" s="306">
        <v>35</v>
      </c>
      <c r="CG32" s="306">
        <v>35</v>
      </c>
      <c r="CH32" s="306">
        <v>0</v>
      </c>
      <c r="CI32" s="306">
        <f>SUM(CG32+CH32)</f>
        <v>35</v>
      </c>
      <c r="CJ32" s="306">
        <v>35</v>
      </c>
      <c r="CK32" s="308">
        <f>SUM(CG32*100/CE32)</f>
        <v>100</v>
      </c>
      <c r="CL32" s="308">
        <f>SUM(CI32*100/CE32)</f>
        <v>100</v>
      </c>
      <c r="CM32" s="308">
        <f>SUM(CE32*100/CC32)</f>
        <v>76.086956521739125</v>
      </c>
      <c r="CN32" s="308">
        <f>SUM(CI32*100/CC32)</f>
        <v>76.086956521739125</v>
      </c>
      <c r="CO32" s="308">
        <f>SUM(CJ32*100/CC32)</f>
        <v>76.086956521739125</v>
      </c>
      <c r="CP32" s="310"/>
      <c r="CQ32" s="305" t="s">
        <v>468</v>
      </c>
      <c r="CR32" s="310" t="s">
        <v>521</v>
      </c>
      <c r="CS32" s="298">
        <v>35</v>
      </c>
      <c r="CT32" s="298">
        <v>35</v>
      </c>
      <c r="CU32" s="314">
        <f>SUM(CT32*100/CS32)</f>
        <v>100</v>
      </c>
      <c r="CV32" s="298">
        <v>1</v>
      </c>
      <c r="CW32" s="298"/>
      <c r="CX32" s="298"/>
      <c r="CY32" s="309">
        <f>SUM(CW32*100/CV32)</f>
        <v>0</v>
      </c>
      <c r="CZ32" s="310"/>
      <c r="DA32" s="305" t="s">
        <v>469</v>
      </c>
      <c r="DB32" s="297"/>
      <c r="DC32" s="306">
        <v>46</v>
      </c>
      <c r="DD32" s="306">
        <v>35</v>
      </c>
      <c r="DE32" s="306">
        <v>35</v>
      </c>
      <c r="DF32" s="306">
        <v>35</v>
      </c>
      <c r="DG32" s="306">
        <v>35</v>
      </c>
      <c r="DH32" s="306">
        <v>0</v>
      </c>
      <c r="DI32" s="306">
        <f>SUM(DG32+DH32)</f>
        <v>35</v>
      </c>
      <c r="DJ32" s="306">
        <v>31</v>
      </c>
      <c r="DK32" s="307">
        <v>33</v>
      </c>
      <c r="DL32" s="308">
        <f>SUM(DG32*100/DE32)</f>
        <v>100</v>
      </c>
      <c r="DM32" s="308">
        <f>SUM(DI32*100/DE32)</f>
        <v>100</v>
      </c>
      <c r="DN32" s="308">
        <f>SUM(DE32*100/DC32)</f>
        <v>76.086956521739125</v>
      </c>
      <c r="DO32" s="308">
        <f>SUM(DI32*100/DC32)</f>
        <v>76.086956521739125</v>
      </c>
      <c r="DP32" s="308">
        <f>SUM(DJ32*100/DC32)</f>
        <v>67.391304347826093</v>
      </c>
      <c r="DQ32" s="298">
        <v>35</v>
      </c>
      <c r="DR32" s="298">
        <v>35</v>
      </c>
      <c r="DS32" s="314">
        <f>SUM(DR32*100/DQ32)</f>
        <v>100</v>
      </c>
      <c r="DT32" s="298">
        <v>1</v>
      </c>
      <c r="DU32" s="298">
        <v>0</v>
      </c>
      <c r="DV32" s="298">
        <v>0</v>
      </c>
      <c r="DW32" s="309">
        <f>SUM(DU32*100/DT32)</f>
        <v>0</v>
      </c>
      <c r="DX32" s="297"/>
      <c r="DY32" s="306">
        <v>46</v>
      </c>
      <c r="DZ32" s="306">
        <v>35</v>
      </c>
      <c r="EA32" s="306">
        <v>35</v>
      </c>
      <c r="EB32" s="306">
        <v>35</v>
      </c>
      <c r="EC32" s="341">
        <v>34</v>
      </c>
      <c r="ED32" s="306">
        <v>0</v>
      </c>
      <c r="EE32" s="341">
        <f>SUM(EC32+ED32)</f>
        <v>34</v>
      </c>
      <c r="EF32" s="341">
        <v>34</v>
      </c>
      <c r="EG32" s="307"/>
      <c r="EH32" s="342">
        <f>SUM(EC32*100/DZ32)</f>
        <v>97.142857142857139</v>
      </c>
      <c r="EI32" s="342">
        <f>SUM(EE32*100/EA32)</f>
        <v>97.142857142857139</v>
      </c>
      <c r="EJ32" s="308">
        <f>SUM(EA32*100/DY32)</f>
        <v>76.086956521739125</v>
      </c>
      <c r="EK32" s="342">
        <f>SUM(EE32*100/DY32)</f>
        <v>73.913043478260875</v>
      </c>
      <c r="EL32" s="308">
        <f>SUM(EF32*100/DY32)</f>
        <v>73.913043478260875</v>
      </c>
      <c r="EM32" s="298">
        <v>35</v>
      </c>
      <c r="EN32" s="298">
        <v>34</v>
      </c>
      <c r="EO32" s="314">
        <f>SUM(EN32*100/EM32)</f>
        <v>97.142857142857139</v>
      </c>
      <c r="EP32" s="298">
        <v>35</v>
      </c>
      <c r="EQ32" s="298">
        <v>34</v>
      </c>
      <c r="ER32" s="322">
        <f>SUM(EQ32*100/EP32)</f>
        <v>97.142857142857139</v>
      </c>
    </row>
    <row r="33" spans="1:148" ht="15.75" customHeight="1" x14ac:dyDescent="0.2">
      <c r="B33" s="297"/>
      <c r="AB33" s="297"/>
      <c r="BB33" s="297"/>
      <c r="CB33" s="297"/>
      <c r="CK33" s="343"/>
      <c r="CL33" s="343"/>
      <c r="CM33" s="343"/>
      <c r="CN33" s="343"/>
      <c r="CO33" s="343"/>
      <c r="CU33" s="343"/>
      <c r="DB33" s="297"/>
      <c r="DK33" s="296"/>
      <c r="DL33" s="343"/>
      <c r="DM33" s="343"/>
      <c r="DN33" s="343"/>
      <c r="DO33" s="343"/>
      <c r="DP33" s="343"/>
      <c r="DS33" s="343"/>
      <c r="DX33" s="297"/>
      <c r="EG33" s="296"/>
      <c r="EH33" s="343"/>
      <c r="EI33" s="343"/>
      <c r="EJ33" s="343"/>
      <c r="EK33" s="343"/>
      <c r="EL33" s="343"/>
      <c r="EO33" s="343"/>
    </row>
    <row r="34" spans="1:148" ht="15.75" customHeight="1" x14ac:dyDescent="0.2">
      <c r="A34" s="331" t="s">
        <v>524</v>
      </c>
      <c r="B34" s="297"/>
      <c r="C34" s="344">
        <f t="shared" ref="C34:J34" si="49">SUM(C29:C32)</f>
        <v>105</v>
      </c>
      <c r="D34" s="344">
        <f t="shared" si="49"/>
        <v>81</v>
      </c>
      <c r="E34" s="344">
        <f t="shared" si="49"/>
        <v>80</v>
      </c>
      <c r="F34" s="344">
        <f t="shared" si="49"/>
        <v>80</v>
      </c>
      <c r="G34" s="344">
        <f t="shared" si="49"/>
        <v>78</v>
      </c>
      <c r="H34" s="344">
        <f t="shared" si="49"/>
        <v>1</v>
      </c>
      <c r="I34" s="344">
        <f t="shared" si="49"/>
        <v>79</v>
      </c>
      <c r="J34" s="344">
        <f t="shared" si="49"/>
        <v>72</v>
      </c>
      <c r="K34" s="332">
        <f>SUM(G34*100/E34)</f>
        <v>97.5</v>
      </c>
      <c r="L34" s="332">
        <f>SUM(I34*100/E34)</f>
        <v>98.75</v>
      </c>
      <c r="M34" s="332">
        <f>SUM(E34*100/C34)</f>
        <v>76.19047619047619</v>
      </c>
      <c r="N34" s="332">
        <f>SUM(G34*100/F34)</f>
        <v>97.5</v>
      </c>
      <c r="O34" s="332">
        <f>SUM(J34*100/C34)</f>
        <v>68.571428571428569</v>
      </c>
      <c r="P34" s="313"/>
      <c r="Q34" s="313"/>
      <c r="R34" s="313"/>
      <c r="S34" s="344">
        <f>SUM(S29:S33)</f>
        <v>0</v>
      </c>
      <c r="T34" s="344">
        <f>SUM(T29:T33)</f>
        <v>0</v>
      </c>
      <c r="U34" s="334">
        <v>0</v>
      </c>
      <c r="V34" s="344">
        <f>SUM(V29:V33)</f>
        <v>0</v>
      </c>
      <c r="W34" s="344">
        <f>SUM(W29:W33)</f>
        <v>0</v>
      </c>
      <c r="X34" s="344"/>
      <c r="Y34" s="332">
        <v>0</v>
      </c>
      <c r="Z34" s="313"/>
      <c r="AA34" s="313"/>
      <c r="AB34" s="297"/>
      <c r="AC34" s="344">
        <f t="shared" ref="AC34:AJ34" si="50">SUM(AC29:AC32)</f>
        <v>105</v>
      </c>
      <c r="AD34" s="344">
        <f t="shared" si="50"/>
        <v>75</v>
      </c>
      <c r="AE34" s="344">
        <f t="shared" si="50"/>
        <v>75</v>
      </c>
      <c r="AF34" s="344">
        <f t="shared" si="50"/>
        <v>75</v>
      </c>
      <c r="AG34" s="344">
        <f t="shared" si="50"/>
        <v>75</v>
      </c>
      <c r="AH34" s="344">
        <f t="shared" si="50"/>
        <v>0</v>
      </c>
      <c r="AI34" s="344">
        <f t="shared" si="50"/>
        <v>75</v>
      </c>
      <c r="AJ34" s="344">
        <f t="shared" si="50"/>
        <v>72</v>
      </c>
      <c r="AK34" s="332">
        <f>SUM(AG34*100/AE34)</f>
        <v>100</v>
      </c>
      <c r="AL34" s="332">
        <f>SUM(AI34*100/AE34)</f>
        <v>100</v>
      </c>
      <c r="AM34" s="332">
        <f>SUM(AE34*100/AC34)</f>
        <v>71.428571428571431</v>
      </c>
      <c r="AN34" s="332">
        <f>SUM(AG34*100/AF34)</f>
        <v>100</v>
      </c>
      <c r="AO34" s="332">
        <f>SUM(AJ34*100/AC34)</f>
        <v>68.571428571428569</v>
      </c>
      <c r="AP34" s="313"/>
      <c r="AQ34" s="313"/>
      <c r="AR34" s="313"/>
      <c r="AS34" s="344">
        <f>SUM(AS29:AS33)</f>
        <v>75</v>
      </c>
      <c r="AT34" s="344">
        <f>SUM(AT29:AT33)</f>
        <v>68</v>
      </c>
      <c r="AU34" s="334">
        <f>SUM(AT34*100/AS34)</f>
        <v>90.666666666666671</v>
      </c>
      <c r="AV34" s="344">
        <f>SUM(AV29:AV33)</f>
        <v>9</v>
      </c>
      <c r="AW34" s="344">
        <f>SUM(AW29:AW33)</f>
        <v>4</v>
      </c>
      <c r="AX34" s="344"/>
      <c r="AY34" s="332">
        <f>SUM(AW34*100/AV34)</f>
        <v>44.444444444444443</v>
      </c>
      <c r="AZ34" s="313"/>
      <c r="BA34" s="313"/>
      <c r="BB34" s="297"/>
      <c r="BC34" s="344">
        <f t="shared" ref="BC34:BJ34" si="51">SUM(BC29:BC32)</f>
        <v>89</v>
      </c>
      <c r="BD34" s="344">
        <f t="shared" si="51"/>
        <v>71</v>
      </c>
      <c r="BE34" s="344">
        <f t="shared" si="51"/>
        <v>71</v>
      </c>
      <c r="BF34" s="344">
        <f t="shared" si="51"/>
        <v>71</v>
      </c>
      <c r="BG34" s="344">
        <f t="shared" si="51"/>
        <v>71</v>
      </c>
      <c r="BH34" s="344">
        <f t="shared" si="51"/>
        <v>0</v>
      </c>
      <c r="BI34" s="344">
        <f t="shared" si="51"/>
        <v>71</v>
      </c>
      <c r="BJ34" s="344">
        <f t="shared" si="51"/>
        <v>72</v>
      </c>
      <c r="BK34" s="332">
        <f>SUM(BG34*100/BE34)</f>
        <v>100</v>
      </c>
      <c r="BL34" s="332">
        <f>SUM(BI34*100/BE34)</f>
        <v>100</v>
      </c>
      <c r="BM34" s="332">
        <f>SUM(BE34*100/BC34)</f>
        <v>79.775280898876403</v>
      </c>
      <c r="BN34" s="332">
        <f>SUM(BI34*100/BC34)</f>
        <v>79.775280898876403</v>
      </c>
      <c r="BO34" s="332">
        <f>SUM(BI34*100/BC34)</f>
        <v>79.775280898876403</v>
      </c>
      <c r="BP34" s="313"/>
      <c r="BQ34" s="313"/>
      <c r="BR34" s="313"/>
      <c r="BS34" s="344">
        <f>SUM(BS29:BS33)</f>
        <v>75</v>
      </c>
      <c r="BT34" s="344">
        <f>SUM(BT29:BT33)</f>
        <v>68</v>
      </c>
      <c r="BU34" s="334">
        <f>SUM(BT34*100/BS34)</f>
        <v>90.666666666666671</v>
      </c>
      <c r="BV34" s="344">
        <f>SUM(BV29:BV33)</f>
        <v>3</v>
      </c>
      <c r="BW34" s="344">
        <f>SUM(BW29:BW33)</f>
        <v>0</v>
      </c>
      <c r="BX34" s="344"/>
      <c r="BY34" s="332">
        <f>SUM(BW34*100/BV34)</f>
        <v>0</v>
      </c>
      <c r="BZ34" s="313"/>
      <c r="CA34" s="313"/>
      <c r="CB34" s="297"/>
      <c r="CC34" s="344">
        <f t="shared" ref="CC34:CJ34" si="52">SUM(CC29:CC32)</f>
        <v>89</v>
      </c>
      <c r="CD34" s="344">
        <f t="shared" si="52"/>
        <v>71</v>
      </c>
      <c r="CE34" s="344">
        <f t="shared" si="52"/>
        <v>71</v>
      </c>
      <c r="CF34" s="344">
        <f t="shared" si="52"/>
        <v>71</v>
      </c>
      <c r="CG34" s="344">
        <f t="shared" si="52"/>
        <v>69</v>
      </c>
      <c r="CH34" s="344">
        <f t="shared" si="52"/>
        <v>0</v>
      </c>
      <c r="CI34" s="344">
        <f t="shared" si="52"/>
        <v>69</v>
      </c>
      <c r="CJ34" s="344">
        <f t="shared" si="52"/>
        <v>67</v>
      </c>
      <c r="CK34" s="332">
        <f>SUM(CG34*100/CE34)</f>
        <v>97.183098591549296</v>
      </c>
      <c r="CL34" s="332">
        <f>SUM(CI34*100/CE34)</f>
        <v>97.183098591549296</v>
      </c>
      <c r="CM34" s="332">
        <f>SUM(CE34*100/CC34)</f>
        <v>79.775280898876403</v>
      </c>
      <c r="CN34" s="332">
        <f>SUM(CI34*100/CC34)</f>
        <v>77.528089887640448</v>
      </c>
      <c r="CO34" s="332">
        <f>SUM(CJ34*100/CC34)</f>
        <v>75.280898876404493</v>
      </c>
      <c r="CP34" s="313"/>
      <c r="CQ34" s="313"/>
      <c r="CR34" s="313"/>
      <c r="CS34" s="344">
        <f>SUM(CS29:CS33)</f>
        <v>75</v>
      </c>
      <c r="CT34" s="344">
        <f>SUM(CT29:CT33)</f>
        <v>69</v>
      </c>
      <c r="CU34" s="334">
        <f>SUM(CT34*100/CS34)</f>
        <v>92</v>
      </c>
      <c r="CV34" s="344">
        <f>SUM(CV29:CV33)</f>
        <v>2</v>
      </c>
      <c r="CW34" s="344">
        <f>SUM(CW29:CW33)</f>
        <v>0</v>
      </c>
      <c r="CX34" s="344"/>
      <c r="CY34" s="332">
        <f>SUM(CW34*100/CV34)</f>
        <v>0</v>
      </c>
      <c r="CZ34" s="313"/>
      <c r="DA34" s="313"/>
      <c r="DB34" s="297"/>
      <c r="DC34" s="344">
        <f t="shared" ref="DC34:DJ34" si="53">SUM(DC29:DC32)</f>
        <v>89</v>
      </c>
      <c r="DD34" s="344">
        <f t="shared" si="53"/>
        <v>71</v>
      </c>
      <c r="DE34" s="344">
        <f t="shared" si="53"/>
        <v>71</v>
      </c>
      <c r="DF34" s="344">
        <f t="shared" si="53"/>
        <v>71</v>
      </c>
      <c r="DG34" s="344">
        <f t="shared" si="53"/>
        <v>71</v>
      </c>
      <c r="DH34" s="344">
        <f t="shared" si="53"/>
        <v>0</v>
      </c>
      <c r="DI34" s="344">
        <f t="shared" si="53"/>
        <v>71</v>
      </c>
      <c r="DJ34" s="344">
        <f t="shared" si="53"/>
        <v>51</v>
      </c>
      <c r="DK34" s="345"/>
      <c r="DL34" s="332">
        <f>SUM(DG34*100/DE34)</f>
        <v>100</v>
      </c>
      <c r="DM34" s="332">
        <f>SUM(DI34*100/DE34)</f>
        <v>100</v>
      </c>
      <c r="DN34" s="332">
        <f>SUM(DE34*100/DC34)</f>
        <v>79.775280898876403</v>
      </c>
      <c r="DO34" s="332">
        <f>SUM(DI34*100/DC34)</f>
        <v>79.775280898876403</v>
      </c>
      <c r="DP34" s="332">
        <f>SUM(DJ34*100/DC34)</f>
        <v>57.303370786516851</v>
      </c>
      <c r="DQ34" s="344">
        <f>SUM(DQ29:DQ33)</f>
        <v>75</v>
      </c>
      <c r="DR34" s="344">
        <f>SUM(DR29:DR33)</f>
        <v>50</v>
      </c>
      <c r="DS34" s="334">
        <f>SUM(DR34*100/DQ34)</f>
        <v>66.666666666666671</v>
      </c>
      <c r="DT34" s="344">
        <f>SUM(DT29:DT33)</f>
        <v>2</v>
      </c>
      <c r="DU34" s="344">
        <f>SUM(DU29:DU33)</f>
        <v>0</v>
      </c>
      <c r="DV34" s="344">
        <v>0</v>
      </c>
      <c r="DW34" s="332">
        <f>SUM(DU34*100/DT34)</f>
        <v>0</v>
      </c>
      <c r="DX34" s="297"/>
      <c r="DY34" s="344">
        <f t="shared" ref="DY34:EF34" si="54">SUM(DY29:DY32)</f>
        <v>89</v>
      </c>
      <c r="DZ34" s="344">
        <f t="shared" si="54"/>
        <v>71</v>
      </c>
      <c r="EA34" s="344">
        <f t="shared" si="54"/>
        <v>71</v>
      </c>
      <c r="EB34" s="344">
        <f t="shared" si="54"/>
        <v>71</v>
      </c>
      <c r="EC34" s="344">
        <f t="shared" si="54"/>
        <v>70</v>
      </c>
      <c r="ED34" s="344">
        <f t="shared" si="54"/>
        <v>0</v>
      </c>
      <c r="EE34" s="344">
        <f t="shared" si="54"/>
        <v>70</v>
      </c>
      <c r="EF34" s="344">
        <f t="shared" si="54"/>
        <v>70</v>
      </c>
      <c r="EG34" s="345"/>
      <c r="EH34" s="332">
        <f>SUM(EC34*100/DZ34)</f>
        <v>98.591549295774641</v>
      </c>
      <c r="EI34" s="332">
        <f>SUM(EE34*100/EA34)</f>
        <v>98.591549295774641</v>
      </c>
      <c r="EJ34" s="332">
        <f>SUM(EA34*100/DY34)</f>
        <v>79.775280898876403</v>
      </c>
      <c r="EK34" s="332">
        <f>SUM(EE34*100/DY34)</f>
        <v>78.651685393258433</v>
      </c>
      <c r="EL34" s="332">
        <f>SUM(EF34*100/DY34)</f>
        <v>78.651685393258433</v>
      </c>
      <c r="EM34" s="344">
        <f>SUM(EM29:EM33)</f>
        <v>75</v>
      </c>
      <c r="EN34" s="344">
        <f>SUM(EN29:EN33)</f>
        <v>70</v>
      </c>
      <c r="EO34" s="334">
        <f>SUM(EN34*100/EM34)</f>
        <v>93.333333333333329</v>
      </c>
      <c r="EP34" s="344">
        <f>SUM(EP29:EP33)</f>
        <v>75</v>
      </c>
      <c r="EQ34" s="344">
        <f>SUM(EQ29:EQ33)</f>
        <v>70</v>
      </c>
      <c r="ER34" s="332">
        <f>SUM(EQ34*100/EP34)</f>
        <v>93.333333333333329</v>
      </c>
    </row>
    <row r="35" spans="1:148" ht="15.75" customHeight="1" x14ac:dyDescent="0.2">
      <c r="B35" s="297"/>
      <c r="K35" s="294"/>
      <c r="L35" s="294"/>
      <c r="AB35" s="297"/>
      <c r="AK35" s="294"/>
      <c r="AL35" s="294"/>
      <c r="BB35" s="297"/>
      <c r="BK35" s="294"/>
      <c r="BL35" s="294"/>
      <c r="CB35" s="297"/>
      <c r="CK35" s="346"/>
      <c r="CL35" s="346"/>
      <c r="CM35" s="343"/>
      <c r="CN35" s="343"/>
      <c r="CO35" s="343"/>
      <c r="CU35" s="343"/>
      <c r="DB35" s="297"/>
      <c r="DK35" s="296"/>
      <c r="DL35" s="346"/>
      <c r="DM35" s="346"/>
      <c r="DN35" s="343"/>
      <c r="DO35" s="343"/>
      <c r="DP35" s="343"/>
      <c r="DS35" s="343"/>
      <c r="DX35" s="297"/>
      <c r="EG35" s="296"/>
      <c r="EH35" s="346"/>
      <c r="EI35" s="346"/>
      <c r="EJ35" s="343"/>
      <c r="EK35" s="343"/>
      <c r="EL35" s="343"/>
      <c r="EO35" s="343"/>
    </row>
    <row r="36" spans="1:148" ht="15.75" customHeight="1" x14ac:dyDescent="0.2">
      <c r="A36" s="331" t="s">
        <v>97</v>
      </c>
      <c r="B36" s="297"/>
      <c r="C36" s="321">
        <f t="shared" ref="C36:J36" si="55">SUM(C26+C34)</f>
        <v>490</v>
      </c>
      <c r="D36" s="321">
        <f t="shared" si="55"/>
        <v>451</v>
      </c>
      <c r="E36" s="321">
        <f t="shared" si="55"/>
        <v>407</v>
      </c>
      <c r="F36" s="321">
        <f t="shared" si="55"/>
        <v>407</v>
      </c>
      <c r="G36" s="321">
        <f t="shared" si="55"/>
        <v>401</v>
      </c>
      <c r="H36" s="321">
        <f t="shared" si="55"/>
        <v>3</v>
      </c>
      <c r="I36" s="321">
        <f t="shared" si="55"/>
        <v>404</v>
      </c>
      <c r="J36" s="321">
        <f t="shared" si="55"/>
        <v>404</v>
      </c>
      <c r="K36" s="332">
        <f>SUM(G36*100/E36)</f>
        <v>98.525798525798521</v>
      </c>
      <c r="L36" s="332">
        <f>SUM(I36*100/E36)</f>
        <v>99.262899262899268</v>
      </c>
      <c r="M36" s="332">
        <f>SUM(E36*100/C36)</f>
        <v>83.061224489795919</v>
      </c>
      <c r="N36" s="332">
        <f>SUM(G36*100/F36)</f>
        <v>98.525798525798521</v>
      </c>
      <c r="O36" s="332">
        <f>SUM(J36*100/C36)</f>
        <v>82.448979591836732</v>
      </c>
      <c r="P36" s="313"/>
      <c r="Q36" s="313"/>
      <c r="R36" s="313"/>
      <c r="S36" s="321">
        <f>SUM(S26+S34)</f>
        <v>380</v>
      </c>
      <c r="T36" s="321">
        <f>SUM(T26+T34)</f>
        <v>368</v>
      </c>
      <c r="U36" s="334">
        <f>SUM(T36*100/S36)</f>
        <v>96.84210526315789</v>
      </c>
      <c r="V36" s="321">
        <f>SUM(V26+V34)</f>
        <v>67</v>
      </c>
      <c r="W36" s="321">
        <f>SUM(W26+W34)</f>
        <v>66</v>
      </c>
      <c r="X36" s="321"/>
      <c r="Y36" s="332">
        <f>SUM(W36*100/V36)</f>
        <v>98.507462686567166</v>
      </c>
      <c r="Z36" s="313"/>
      <c r="AA36" s="313"/>
      <c r="AB36" s="297"/>
      <c r="AC36" s="321">
        <f t="shared" ref="AC36:AJ36" si="56">SUM(AC26+AC34)</f>
        <v>500</v>
      </c>
      <c r="AD36" s="321">
        <f t="shared" si="56"/>
        <v>455</v>
      </c>
      <c r="AE36" s="321">
        <f t="shared" si="56"/>
        <v>455</v>
      </c>
      <c r="AF36" s="321">
        <f t="shared" si="56"/>
        <v>455</v>
      </c>
      <c r="AG36" s="321">
        <f t="shared" si="56"/>
        <v>449</v>
      </c>
      <c r="AH36" s="321">
        <f t="shared" si="56"/>
        <v>0</v>
      </c>
      <c r="AI36" s="321">
        <f t="shared" si="56"/>
        <v>449</v>
      </c>
      <c r="AJ36" s="321">
        <f t="shared" si="56"/>
        <v>466</v>
      </c>
      <c r="AK36" s="332">
        <f>SUM(AG36*100/AE36)</f>
        <v>98.681318681318686</v>
      </c>
      <c r="AL36" s="332">
        <f>SUM(AI36*100/AE36)</f>
        <v>98.681318681318686</v>
      </c>
      <c r="AM36" s="332">
        <f>SUM(AE36*100/AC36)</f>
        <v>91</v>
      </c>
      <c r="AN36" s="332">
        <f>SUM(AG36*100/AF36)</f>
        <v>98.681318681318686</v>
      </c>
      <c r="AO36" s="332">
        <f>SUM(AJ36*100/AC36)</f>
        <v>93.2</v>
      </c>
      <c r="AP36" s="313"/>
      <c r="AQ36" s="313"/>
      <c r="AR36" s="313"/>
      <c r="AS36" s="321">
        <f>SUM(AS26+AS34)</f>
        <v>455</v>
      </c>
      <c r="AT36" s="321">
        <f>SUM(AT26+AT34)</f>
        <v>436</v>
      </c>
      <c r="AU36" s="334">
        <f>SUM(AT36*100/AS36)</f>
        <v>95.824175824175825</v>
      </c>
      <c r="AV36" s="321">
        <f>SUM(AV26+AV34)</f>
        <v>76</v>
      </c>
      <c r="AW36" s="321">
        <f>SUM(AW26+AW34)</f>
        <v>70</v>
      </c>
      <c r="AX36" s="321"/>
      <c r="AY36" s="332">
        <f>SUM(AW36*100/AV36)</f>
        <v>92.10526315789474</v>
      </c>
      <c r="AZ36" s="313"/>
      <c r="BA36" s="313"/>
      <c r="BB36" s="297"/>
      <c r="BC36" s="321">
        <f t="shared" ref="BC36:BJ36" si="57">SUM(BC26+BC34)</f>
        <v>497</v>
      </c>
      <c r="BD36" s="321">
        <f t="shared" si="57"/>
        <v>464</v>
      </c>
      <c r="BE36" s="321">
        <f t="shared" si="57"/>
        <v>464</v>
      </c>
      <c r="BF36" s="321">
        <f t="shared" si="57"/>
        <v>464</v>
      </c>
      <c r="BG36" s="321">
        <f t="shared" si="57"/>
        <v>463</v>
      </c>
      <c r="BH36" s="321">
        <f t="shared" si="57"/>
        <v>42</v>
      </c>
      <c r="BI36" s="321">
        <f t="shared" si="57"/>
        <v>464</v>
      </c>
      <c r="BJ36" s="321">
        <f t="shared" si="57"/>
        <v>480</v>
      </c>
      <c r="BK36" s="332">
        <f>SUM(BG36*100/BE36)</f>
        <v>99.784482758620683</v>
      </c>
      <c r="BL36" s="332">
        <f>SUM(BI36*100/BE36)</f>
        <v>100</v>
      </c>
      <c r="BM36" s="332">
        <f>SUM(BE36*100/BC36)</f>
        <v>93.360160965794762</v>
      </c>
      <c r="BN36" s="332">
        <f>SUM(BI36*100/BC36)</f>
        <v>93.360160965794762</v>
      </c>
      <c r="BO36" s="332">
        <f>SUM(BJ36*100/BC36)</f>
        <v>96.579476861166995</v>
      </c>
      <c r="BP36" s="313"/>
      <c r="BQ36" s="313"/>
      <c r="BR36" s="313"/>
      <c r="BS36" s="321">
        <f>SUM(BS26+BS34)</f>
        <v>468</v>
      </c>
      <c r="BT36" s="321">
        <f>SUM(BT26+BT34)</f>
        <v>460</v>
      </c>
      <c r="BU36" s="334">
        <f>SUM(BT36*100/BS36)</f>
        <v>98.290598290598297</v>
      </c>
      <c r="BV36" s="321">
        <f>SUM(BV26+BV34)</f>
        <v>73</v>
      </c>
      <c r="BW36" s="321">
        <f>SUM(BW26+BW34)</f>
        <v>70</v>
      </c>
      <c r="BX36" s="321"/>
      <c r="BY36" s="332">
        <f>SUM(BW36*100/BV36)</f>
        <v>95.890410958904113</v>
      </c>
      <c r="BZ36" s="313"/>
      <c r="CA36" s="313"/>
      <c r="CB36" s="297"/>
      <c r="CC36" s="321">
        <f t="shared" ref="CC36:CJ36" si="58">SUM(CC26+CC34)</f>
        <v>509</v>
      </c>
      <c r="CD36" s="321">
        <f t="shared" si="58"/>
        <v>474</v>
      </c>
      <c r="CE36" s="321">
        <f t="shared" si="58"/>
        <v>474</v>
      </c>
      <c r="CF36" s="321">
        <f t="shared" si="58"/>
        <v>474</v>
      </c>
      <c r="CG36" s="321">
        <f t="shared" si="58"/>
        <v>472</v>
      </c>
      <c r="CH36" s="321">
        <f t="shared" si="58"/>
        <v>0</v>
      </c>
      <c r="CI36" s="321">
        <f t="shared" si="58"/>
        <v>472</v>
      </c>
      <c r="CJ36" s="321">
        <f t="shared" si="58"/>
        <v>470</v>
      </c>
      <c r="CK36" s="332">
        <f>SUM(CG36*100/CE36)</f>
        <v>99.578059071729953</v>
      </c>
      <c r="CL36" s="332">
        <f>SUM(CI36*100/CE36)</f>
        <v>99.578059071729953</v>
      </c>
      <c r="CM36" s="332">
        <f>SUM(CE36*100/CC36)</f>
        <v>93.123772102161098</v>
      </c>
      <c r="CN36" s="332">
        <f>SUM(CI36*100/CC36)</f>
        <v>92.73084479371316</v>
      </c>
      <c r="CO36" s="332">
        <f>SUM(CJ36*100/CC36)</f>
        <v>92.337917485265223</v>
      </c>
      <c r="CP36" s="313"/>
      <c r="CQ36" s="313"/>
      <c r="CR36" s="313"/>
      <c r="CS36" s="321">
        <f>SUM(CS26+CS34)</f>
        <v>478</v>
      </c>
      <c r="CT36" s="321">
        <f>SUM(CT26+CT34)</f>
        <v>464</v>
      </c>
      <c r="CU36" s="334">
        <f>SUM(CT36*100/CS36)</f>
        <v>97.071129707112974</v>
      </c>
      <c r="CV36" s="321">
        <f>SUM(CV26+CV34)</f>
        <v>74</v>
      </c>
      <c r="CW36" s="321">
        <f>SUM(CW26+CW34)</f>
        <v>0</v>
      </c>
      <c r="CX36" s="321"/>
      <c r="CY36" s="332">
        <f>SUM(CW36*100/CV36)</f>
        <v>0</v>
      </c>
      <c r="CZ36" s="313"/>
      <c r="DA36" s="313"/>
      <c r="DB36" s="297"/>
      <c r="DC36" s="321">
        <f t="shared" ref="DC36:DJ36" si="59">SUM(DC26+DC34)</f>
        <v>509</v>
      </c>
      <c r="DD36" s="321">
        <f t="shared" si="59"/>
        <v>473</v>
      </c>
      <c r="DE36" s="321">
        <f t="shared" si="59"/>
        <v>470</v>
      </c>
      <c r="DF36" s="321">
        <f t="shared" si="59"/>
        <v>470</v>
      </c>
      <c r="DG36" s="321">
        <f t="shared" si="59"/>
        <v>470</v>
      </c>
      <c r="DH36" s="321">
        <f t="shared" si="59"/>
        <v>0</v>
      </c>
      <c r="DI36" s="321">
        <f t="shared" si="59"/>
        <v>470</v>
      </c>
      <c r="DJ36" s="321">
        <f t="shared" si="59"/>
        <v>394</v>
      </c>
      <c r="DK36" s="347"/>
      <c r="DL36" s="332">
        <f>SUM(DG36*100/DE36)</f>
        <v>100</v>
      </c>
      <c r="DM36" s="332">
        <f>SUM(DI36*100/DE36)</f>
        <v>100</v>
      </c>
      <c r="DN36" s="332">
        <f>SUM(DE36*100/DC36)</f>
        <v>92.337917485265223</v>
      </c>
      <c r="DO36" s="332">
        <f>SUM(DI36*100/DC36)</f>
        <v>92.337917485265223</v>
      </c>
      <c r="DP36" s="332">
        <f>SUM(DJ36*100/DC36)</f>
        <v>77.40667976424362</v>
      </c>
      <c r="DQ36" s="321">
        <f>SUM(DQ26+DQ34)</f>
        <v>477</v>
      </c>
      <c r="DR36" s="321">
        <f>SUM(DR26+DR34)</f>
        <v>443</v>
      </c>
      <c r="DS36" s="334">
        <f>SUM(DR36*100/DQ36)</f>
        <v>92.872117400419285</v>
      </c>
      <c r="DT36" s="321">
        <f>SUM(DT26+DT34)</f>
        <v>74</v>
      </c>
      <c r="DU36" s="321">
        <f>SUM(DU26+DU34)</f>
        <v>16</v>
      </c>
      <c r="DV36" s="321"/>
      <c r="DW36" s="332">
        <f>SUM(DU36*100/DT36)</f>
        <v>21.621621621621621</v>
      </c>
      <c r="DX36" s="297"/>
      <c r="DY36" s="321">
        <f t="shared" ref="DY36:EF36" si="60">SUM(DY26+DY34)</f>
        <v>509</v>
      </c>
      <c r="DZ36" s="321">
        <f t="shared" si="60"/>
        <v>473</v>
      </c>
      <c r="EA36" s="321">
        <f t="shared" si="60"/>
        <v>473</v>
      </c>
      <c r="EB36" s="321">
        <f t="shared" si="60"/>
        <v>473</v>
      </c>
      <c r="EC36" s="321">
        <f t="shared" si="60"/>
        <v>472</v>
      </c>
      <c r="ED36" s="321">
        <f t="shared" si="60"/>
        <v>0</v>
      </c>
      <c r="EE36" s="321">
        <f t="shared" si="60"/>
        <v>472</v>
      </c>
      <c r="EF36" s="321">
        <f t="shared" si="60"/>
        <v>472</v>
      </c>
      <c r="EG36" s="347"/>
      <c r="EH36" s="332">
        <f>SUM(EC36*100/DZ36)</f>
        <v>99.788583509513742</v>
      </c>
      <c r="EI36" s="332">
        <f>SUM(EE36*100/EA36)</f>
        <v>99.788583509513742</v>
      </c>
      <c r="EJ36" s="332">
        <f>SUM(EA36*100/DY36)</f>
        <v>92.927308447937136</v>
      </c>
      <c r="EK36" s="332">
        <f>SUM(EE36*100/DY36)</f>
        <v>92.73084479371316</v>
      </c>
      <c r="EL36" s="332">
        <f>SUM(EF36*100/DY36)</f>
        <v>92.73084479371316</v>
      </c>
      <c r="EM36" s="321">
        <f>SUM(EM26+EM34)</f>
        <v>477</v>
      </c>
      <c r="EN36" s="321">
        <f>SUM(EN26+EN34)</f>
        <v>471</v>
      </c>
      <c r="EO36" s="334">
        <f>SUM(EN36*100/EM36)</f>
        <v>98.742138364779876</v>
      </c>
      <c r="EP36" s="321">
        <f>SUM(EP26+EP34)</f>
        <v>477</v>
      </c>
      <c r="EQ36" s="321">
        <f>SUM(EQ26+EQ34)</f>
        <v>471</v>
      </c>
      <c r="ER36" s="332">
        <f>SUM(EQ36*100/EP36)</f>
        <v>98.742138364779876</v>
      </c>
    </row>
    <row r="37" spans="1:148" ht="15.75" customHeight="1" x14ac:dyDescent="0.2"/>
    <row r="38" spans="1:148" ht="15.75" customHeight="1" x14ac:dyDescent="0.2">
      <c r="EN38" s="348" t="s">
        <v>525</v>
      </c>
    </row>
    <row r="39" spans="1:148" ht="15.75" customHeight="1" x14ac:dyDescent="0.2">
      <c r="EM39" s="349"/>
      <c r="EN39" s="350" t="s">
        <v>526</v>
      </c>
    </row>
    <row r="40" spans="1:148" ht="15.75" customHeight="1" x14ac:dyDescent="0.2">
      <c r="EM40" s="349"/>
      <c r="EN40" s="350" t="s">
        <v>527</v>
      </c>
    </row>
    <row r="41" spans="1:148" ht="15.75" customHeight="1" x14ac:dyDescent="0.2"/>
    <row r="42" spans="1:148" ht="15.75" customHeight="1" x14ac:dyDescent="0.2"/>
    <row r="43" spans="1:148" ht="15.75" customHeight="1" x14ac:dyDescent="0.2"/>
    <row r="44" spans="1:148" ht="15.75" customHeight="1" x14ac:dyDescent="0.2">
      <c r="DN44" s="289" t="s">
        <v>528</v>
      </c>
      <c r="EJ44" s="289" t="s">
        <v>528</v>
      </c>
    </row>
    <row r="45" spans="1:148" ht="15.75" customHeight="1" x14ac:dyDescent="0.2"/>
    <row r="46" spans="1:148" ht="15.75" customHeight="1" x14ac:dyDescent="0.2"/>
    <row r="47" spans="1:148" ht="15.75" customHeight="1" x14ac:dyDescent="0.2"/>
    <row r="48" spans="1:1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password="D4A9" sheet="1" objects="1" scenarios="1"/>
  <mergeCells count="6">
    <mergeCell ref="DY13:ER13"/>
    <mergeCell ref="C13:AA13"/>
    <mergeCell ref="AC13:BA13"/>
    <mergeCell ref="BC13:CA13"/>
    <mergeCell ref="CC13:DA13"/>
    <mergeCell ref="DC13:DW13"/>
  </mergeCells>
  <hyperlinks>
    <hyperlink ref="A1" location="INICIO!A1" display="Volver al indice"/>
  </hyperlinks>
  <pageMargins left="0.75" right="0.75" top="1" bottom="1"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18</TotalTime>
  <Application>Microsoft Macintosh Excel</Application>
  <DocSecurity>0</DocSecurity>
  <ScaleCrop>false</ScaleCrop>
  <HeadingPairs>
    <vt:vector size="2" baseType="variant">
      <vt:variant>
        <vt:lpstr>Hojas de cálculo</vt:lpstr>
      </vt:variant>
      <vt:variant>
        <vt:i4>21</vt:i4>
      </vt:variant>
    </vt:vector>
  </HeadingPairs>
  <TitlesOfParts>
    <vt:vector size="21" baseType="lpstr">
      <vt:lpstr>INICIO</vt:lpstr>
      <vt:lpstr>OBIN_PDAPF_001_a_005</vt:lpstr>
      <vt:lpstr>OBIN_MOV_1_13</vt:lpstr>
      <vt:lpstr>OBIN_SE001_a_003</vt:lpstr>
      <vt:lpstr>OBIN_QSF001_a_012</vt:lpstr>
      <vt:lpstr>OBIN_POC_001_a_003</vt:lpstr>
      <vt:lpstr>OBIN_PAR_001a_004</vt:lpstr>
      <vt:lpstr>OBIN_PIT_001_002</vt:lpstr>
      <vt:lpstr>OBIN_PCOE_001_a_007</vt:lpstr>
      <vt:lpstr>OBIN_PAT_001_a_003</vt:lpstr>
      <vt:lpstr>OBIN_PE_001_a_004</vt:lpstr>
      <vt:lpstr>OBIN_PRE_001_a_004</vt:lpstr>
      <vt:lpstr>OBIN_PRC_001_a_005</vt:lpstr>
      <vt:lpstr>OBIN_TFT_001_a_006</vt:lpstr>
      <vt:lpstr>OBIN_HYC_001_a_005</vt:lpstr>
      <vt:lpstr>P_SO005</vt:lpstr>
      <vt:lpstr>OBIN_ESD_001_a_003</vt:lpstr>
      <vt:lpstr>OBIN_ED_001_a_004</vt:lpstr>
      <vt:lpstr>OBIN_CDR_001_a_006</vt:lpstr>
      <vt:lpstr>OBIN_CCT_001_002</vt:lpstr>
      <vt:lpstr>OBIN_IND_001_003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Arsenio</dc:creator>
  <dc:description/>
  <cp:lastModifiedBy>Usuario de Microsoft Office</cp:lastModifiedBy>
  <cp:revision>4</cp:revision>
  <dcterms:created xsi:type="dcterms:W3CDTF">2020-12-15T09:50:21Z</dcterms:created>
  <dcterms:modified xsi:type="dcterms:W3CDTF">2021-01-22T20:06:45Z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0x0101008DF9910F692A0D4FA12B103007FB37DF</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