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 showObjects="placeholders" showInkAnnotation="0" autoCompressPictures="0"/>
  <mc:AlternateContent xmlns:mc="http://schemas.openxmlformats.org/markup-compatibility/2006">
    <mc:Choice Requires="x15">
      <x15ac:absPath xmlns:x15ac="http://schemas.microsoft.com/office/spreadsheetml/2010/11/ac" url="E:\DIRECCION RRHH UEx\TRAYECTORIA INVESTIGADORA EXCELENCIA\2022 corregida\"/>
    </mc:Choice>
  </mc:AlternateContent>
  <xr:revisionPtr revIDLastSave="0" documentId="8_{B3CA47F7-4CE5-49C3-BB63-DB89D6217E15}" xr6:coauthVersionLast="47" xr6:coauthVersionMax="47" xr10:uidLastSave="{00000000-0000-0000-0000-000000000000}"/>
  <bookViews>
    <workbookView xWindow="-120" yWindow="-120" windowWidth="29040" windowHeight="15720" tabRatio="500" firstSheet="5" activeTab="5" xr2:uid="{00000000-000D-0000-FFFF-FFFF00000000}"/>
  </bookViews>
  <sheets>
    <sheet name="Juan Manuel Murillo" sheetId="8" r:id="rId1"/>
    <sheet name="Enrique Romero Cadaval" sheetId="9" r:id="rId2"/>
    <sheet name="Irene Montero Puertas" sheetId="10" r:id="rId3"/>
    <sheet name="Juan Sánchez Guzmán," sheetId="16" r:id="rId4"/>
    <sheet name="Ana Beatriz Rodríguez Moratinos" sheetId="15" r:id="rId5"/>
    <sheet name="Autoevaluacion" sheetId="11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03" i="16" l="1"/>
  <c r="G99" i="16"/>
  <c r="G95" i="16"/>
  <c r="G91" i="16"/>
  <c r="G87" i="16"/>
  <c r="G83" i="16"/>
  <c r="H74" i="16"/>
  <c r="F74" i="16"/>
  <c r="I73" i="16"/>
  <c r="I74" i="16" s="1"/>
  <c r="H70" i="16"/>
  <c r="F70" i="16"/>
  <c r="I69" i="16"/>
  <c r="I70" i="16" s="1"/>
  <c r="G65" i="16"/>
  <c r="I64" i="16"/>
  <c r="I63" i="16"/>
  <c r="I62" i="16"/>
  <c r="I61" i="16"/>
  <c r="I60" i="16"/>
  <c r="I59" i="16"/>
  <c r="I58" i="16"/>
  <c r="I57" i="16"/>
  <c r="I56" i="16"/>
  <c r="I55" i="16"/>
  <c r="I54" i="16"/>
  <c r="I53" i="16"/>
  <c r="I52" i="16"/>
  <c r="H65" i="16"/>
  <c r="I51" i="16"/>
  <c r="I50" i="16"/>
  <c r="G48" i="16"/>
  <c r="I47" i="16"/>
  <c r="I46" i="16"/>
  <c r="I45" i="16"/>
  <c r="I44" i="16"/>
  <c r="I43" i="16"/>
  <c r="I42" i="16"/>
  <c r="I41" i="16"/>
  <c r="I40" i="16"/>
  <c r="I39" i="16"/>
  <c r="I38" i="16"/>
  <c r="I37" i="16"/>
  <c r="I36" i="16"/>
  <c r="I35" i="16"/>
  <c r="I34" i="16"/>
  <c r="I33" i="16"/>
  <c r="I32" i="16"/>
  <c r="I31" i="16"/>
  <c r="I30" i="16"/>
  <c r="I29" i="16"/>
  <c r="I28" i="16"/>
  <c r="I27" i="16"/>
  <c r="I26" i="16"/>
  <c r="I25" i="16"/>
  <c r="I24" i="16"/>
  <c r="I23" i="16"/>
  <c r="I22" i="16"/>
  <c r="I21" i="16"/>
  <c r="I20" i="16"/>
  <c r="H18" i="16"/>
  <c r="I18" i="16" s="1"/>
  <c r="I61" i="15"/>
  <c r="I62" i="15"/>
  <c r="I63" i="15"/>
  <c r="H59" i="15"/>
  <c r="I59" i="15" s="1"/>
  <c r="H60" i="15"/>
  <c r="I60" i="15" s="1"/>
  <c r="H61" i="15"/>
  <c r="H53" i="15"/>
  <c r="H54" i="15"/>
  <c r="I54" i="15" s="1"/>
  <c r="H55" i="15"/>
  <c r="I55" i="15" s="1"/>
  <c r="H56" i="15"/>
  <c r="I56" i="15" s="1"/>
  <c r="H57" i="15"/>
  <c r="I57" i="15" s="1"/>
  <c r="H58" i="15"/>
  <c r="I58" i="15" s="1"/>
  <c r="G103" i="15"/>
  <c r="G99" i="15"/>
  <c r="G95" i="15"/>
  <c r="G91" i="15"/>
  <c r="G87" i="15"/>
  <c r="G83" i="15"/>
  <c r="H74" i="15"/>
  <c r="F74" i="15"/>
  <c r="I73" i="15"/>
  <c r="I74" i="15" s="1"/>
  <c r="H70" i="15"/>
  <c r="F70" i="15"/>
  <c r="I69" i="15"/>
  <c r="I70" i="15" s="1"/>
  <c r="G65" i="15"/>
  <c r="I64" i="15"/>
  <c r="I53" i="15"/>
  <c r="H52" i="15"/>
  <c r="I52" i="15" s="1"/>
  <c r="H51" i="15"/>
  <c r="I51" i="15" s="1"/>
  <c r="H50" i="15"/>
  <c r="G48" i="15"/>
  <c r="I47" i="15"/>
  <c r="I46" i="15"/>
  <c r="I45" i="15"/>
  <c r="H44" i="15"/>
  <c r="I44" i="15" s="1"/>
  <c r="H43" i="15"/>
  <c r="I43" i="15" s="1"/>
  <c r="H42" i="15"/>
  <c r="I42" i="15" s="1"/>
  <c r="H41" i="15"/>
  <c r="I41" i="15" s="1"/>
  <c r="H40" i="15"/>
  <c r="I40" i="15" s="1"/>
  <c r="H39" i="15"/>
  <c r="I39" i="15" s="1"/>
  <c r="H38" i="15"/>
  <c r="I38" i="15" s="1"/>
  <c r="H37" i="15"/>
  <c r="I37" i="15" s="1"/>
  <c r="H36" i="15"/>
  <c r="I36" i="15" s="1"/>
  <c r="H35" i="15"/>
  <c r="I35" i="15" s="1"/>
  <c r="H34" i="15"/>
  <c r="I34" i="15" s="1"/>
  <c r="H33" i="15"/>
  <c r="I33" i="15" s="1"/>
  <c r="H32" i="15"/>
  <c r="I32" i="15" s="1"/>
  <c r="H31" i="15"/>
  <c r="I31" i="15" s="1"/>
  <c r="H30" i="15"/>
  <c r="I30" i="15" s="1"/>
  <c r="H29" i="15"/>
  <c r="I29" i="15" s="1"/>
  <c r="H28" i="15"/>
  <c r="I28" i="15" s="1"/>
  <c r="H27" i="15"/>
  <c r="I27" i="15" s="1"/>
  <c r="H26" i="15"/>
  <c r="I26" i="15" s="1"/>
  <c r="H25" i="15"/>
  <c r="I25" i="15" s="1"/>
  <c r="H24" i="15"/>
  <c r="I24" i="15" s="1"/>
  <c r="H23" i="15"/>
  <c r="I23" i="15" s="1"/>
  <c r="H22" i="15"/>
  <c r="I22" i="15" s="1"/>
  <c r="H21" i="15"/>
  <c r="I21" i="15" s="1"/>
  <c r="H20" i="15"/>
  <c r="I20" i="15" s="1"/>
  <c r="H19" i="15"/>
  <c r="I19" i="15" s="1"/>
  <c r="H18" i="15"/>
  <c r="I18" i="15" s="1"/>
  <c r="G104" i="16" l="1"/>
  <c r="E10" i="16" s="1"/>
  <c r="I65" i="16"/>
  <c r="G66" i="16"/>
  <c r="H48" i="16"/>
  <c r="H66" i="16" s="1"/>
  <c r="I19" i="16"/>
  <c r="I48" i="16" s="1"/>
  <c r="H65" i="15"/>
  <c r="G66" i="15"/>
  <c r="I50" i="15"/>
  <c r="I65" i="15" s="1"/>
  <c r="G104" i="15"/>
  <c r="E10" i="15" s="1"/>
  <c r="I48" i="15"/>
  <c r="H48" i="15"/>
  <c r="I66" i="16" l="1"/>
  <c r="I75" i="16" s="1"/>
  <c r="E9" i="16" s="1"/>
  <c r="E11" i="16" s="1"/>
  <c r="H66" i="15"/>
  <c r="I66" i="15"/>
  <c r="I75" i="15" s="1"/>
  <c r="E9" i="15" s="1"/>
  <c r="E11" i="15" s="1"/>
  <c r="I69" i="10"/>
  <c r="I70" i="10"/>
  <c r="I71" i="10"/>
  <c r="I72" i="10"/>
  <c r="I73" i="10"/>
  <c r="H62" i="10"/>
  <c r="I62" i="10" s="1"/>
  <c r="H63" i="10"/>
  <c r="I63" i="10" s="1"/>
  <c r="H64" i="10"/>
  <c r="I64" i="10" s="1"/>
  <c r="H65" i="10"/>
  <c r="I65" i="10" s="1"/>
  <c r="H66" i="10"/>
  <c r="I66" i="10" s="1"/>
  <c r="H67" i="10"/>
  <c r="I67" i="10" s="1"/>
  <c r="H68" i="10"/>
  <c r="I68" i="10" s="1"/>
  <c r="H59" i="10"/>
  <c r="I59" i="10" s="1"/>
  <c r="H60" i="10"/>
  <c r="I60" i="10" s="1"/>
  <c r="H61" i="10"/>
  <c r="I61" i="10" s="1"/>
  <c r="I74" i="10"/>
  <c r="I75" i="10"/>
  <c r="I54" i="10"/>
  <c r="I55" i="10"/>
  <c r="I76" i="10"/>
  <c r="H53" i="10"/>
  <c r="I53" i="10" s="1"/>
  <c r="H54" i="10"/>
  <c r="H55" i="10"/>
  <c r="H56" i="10"/>
  <c r="I56" i="10" s="1"/>
  <c r="H57" i="10"/>
  <c r="I57" i="10" s="1"/>
  <c r="H58" i="10"/>
  <c r="I58" i="10" s="1"/>
  <c r="G115" i="10"/>
  <c r="G111" i="10"/>
  <c r="G107" i="10"/>
  <c r="G103" i="10"/>
  <c r="G99" i="10"/>
  <c r="G95" i="10"/>
  <c r="H86" i="10"/>
  <c r="F86" i="10"/>
  <c r="I85" i="10"/>
  <c r="I86" i="10" s="1"/>
  <c r="I82" i="10"/>
  <c r="H82" i="10"/>
  <c r="F82" i="10"/>
  <c r="I81" i="10"/>
  <c r="G77" i="10"/>
  <c r="H52" i="10"/>
  <c r="I52" i="10" s="1"/>
  <c r="H51" i="10"/>
  <c r="I51" i="10" s="1"/>
  <c r="H50" i="10"/>
  <c r="I50" i="10" s="1"/>
  <c r="G48" i="10"/>
  <c r="I47" i="10"/>
  <c r="I46" i="10"/>
  <c r="I45" i="10"/>
  <c r="I44" i="10"/>
  <c r="I43" i="10"/>
  <c r="I42" i="10"/>
  <c r="I41" i="10"/>
  <c r="I40" i="10"/>
  <c r="I39" i="10"/>
  <c r="I38" i="10"/>
  <c r="I37" i="10"/>
  <c r="I36" i="10"/>
  <c r="I35" i="10"/>
  <c r="I34" i="10"/>
  <c r="I33" i="10"/>
  <c r="H32" i="10"/>
  <c r="I32" i="10" s="1"/>
  <c r="H31" i="10"/>
  <c r="I31" i="10" s="1"/>
  <c r="H30" i="10"/>
  <c r="I30" i="10" s="1"/>
  <c r="H29" i="10"/>
  <c r="I29" i="10" s="1"/>
  <c r="H28" i="10"/>
  <c r="I28" i="10" s="1"/>
  <c r="H27" i="10"/>
  <c r="I27" i="10" s="1"/>
  <c r="H26" i="10"/>
  <c r="I26" i="10" s="1"/>
  <c r="H25" i="10"/>
  <c r="I25" i="10" s="1"/>
  <c r="H24" i="10"/>
  <c r="I24" i="10" s="1"/>
  <c r="H23" i="10"/>
  <c r="I23" i="10" s="1"/>
  <c r="H22" i="10"/>
  <c r="I22" i="10" s="1"/>
  <c r="H21" i="10"/>
  <c r="I21" i="10" s="1"/>
  <c r="H20" i="10"/>
  <c r="I20" i="10" s="1"/>
  <c r="H19" i="10"/>
  <c r="I19" i="10" s="1"/>
  <c r="H18" i="10"/>
  <c r="I18" i="10" s="1"/>
  <c r="G48" i="9"/>
  <c r="H46" i="9"/>
  <c r="I46" i="9" s="1"/>
  <c r="H45" i="9"/>
  <c r="I45" i="9" s="1"/>
  <c r="I47" i="9"/>
  <c r="G98" i="9"/>
  <c r="G94" i="9"/>
  <c r="G90" i="9"/>
  <c r="G86" i="9"/>
  <c r="G82" i="9"/>
  <c r="G78" i="9"/>
  <c r="H69" i="9"/>
  <c r="F69" i="9"/>
  <c r="I68" i="9"/>
  <c r="I69" i="9" s="1"/>
  <c r="H65" i="9"/>
  <c r="F65" i="9"/>
  <c r="I64" i="9"/>
  <c r="I65" i="9" s="1"/>
  <c r="G60" i="9"/>
  <c r="I59" i="9"/>
  <c r="I58" i="9"/>
  <c r="I57" i="9"/>
  <c r="I56" i="9"/>
  <c r="I55" i="9"/>
  <c r="I54" i="9"/>
  <c r="I53" i="9"/>
  <c r="H52" i="9"/>
  <c r="I52" i="9" s="1"/>
  <c r="H51" i="9"/>
  <c r="I51" i="9" s="1"/>
  <c r="H50" i="9"/>
  <c r="H44" i="9"/>
  <c r="I44" i="9" s="1"/>
  <c r="H43" i="9"/>
  <c r="I43" i="9" s="1"/>
  <c r="H42" i="9"/>
  <c r="I42" i="9" s="1"/>
  <c r="H41" i="9"/>
  <c r="I41" i="9" s="1"/>
  <c r="H40" i="9"/>
  <c r="I40" i="9" s="1"/>
  <c r="H39" i="9"/>
  <c r="I39" i="9" s="1"/>
  <c r="H38" i="9"/>
  <c r="I38" i="9" s="1"/>
  <c r="H37" i="9"/>
  <c r="I37" i="9" s="1"/>
  <c r="H36" i="9"/>
  <c r="I36" i="9" s="1"/>
  <c r="H35" i="9"/>
  <c r="I35" i="9" s="1"/>
  <c r="H34" i="9"/>
  <c r="I34" i="9" s="1"/>
  <c r="H33" i="9"/>
  <c r="I33" i="9" s="1"/>
  <c r="H32" i="9"/>
  <c r="I32" i="9" s="1"/>
  <c r="H31" i="9"/>
  <c r="I31" i="9" s="1"/>
  <c r="H30" i="9"/>
  <c r="I30" i="9" s="1"/>
  <c r="H29" i="9"/>
  <c r="I29" i="9" s="1"/>
  <c r="H28" i="9"/>
  <c r="I28" i="9" s="1"/>
  <c r="H27" i="9"/>
  <c r="I27" i="9" s="1"/>
  <c r="H26" i="9"/>
  <c r="I26" i="9" s="1"/>
  <c r="H25" i="9"/>
  <c r="I25" i="9" s="1"/>
  <c r="H24" i="9"/>
  <c r="I24" i="9" s="1"/>
  <c r="H23" i="9"/>
  <c r="I23" i="9" s="1"/>
  <c r="H22" i="9"/>
  <c r="I22" i="9" s="1"/>
  <c r="H21" i="9"/>
  <c r="I21" i="9" s="1"/>
  <c r="H20" i="9"/>
  <c r="I20" i="9" s="1"/>
  <c r="H19" i="9"/>
  <c r="I19" i="9" s="1"/>
  <c r="H18" i="9"/>
  <c r="G116" i="10" l="1"/>
  <c r="E10" i="10" s="1"/>
  <c r="G99" i="9"/>
  <c r="E10" i="9" s="1"/>
  <c r="I77" i="10"/>
  <c r="G78" i="10"/>
  <c r="I48" i="10"/>
  <c r="H77" i="10"/>
  <c r="H48" i="10"/>
  <c r="G61" i="9"/>
  <c r="H60" i="9"/>
  <c r="I50" i="9"/>
  <c r="I60" i="9" s="1"/>
  <c r="H48" i="9"/>
  <c r="I18" i="9"/>
  <c r="I48" i="9" s="1"/>
  <c r="G95" i="8"/>
  <c r="G91" i="8"/>
  <c r="G87" i="8"/>
  <c r="G83" i="8"/>
  <c r="G79" i="8"/>
  <c r="G75" i="8"/>
  <c r="H66" i="8"/>
  <c r="F66" i="8"/>
  <c r="I65" i="8"/>
  <c r="I66" i="8" s="1"/>
  <c r="I62" i="8"/>
  <c r="H62" i="8"/>
  <c r="F62" i="8"/>
  <c r="I61" i="8"/>
  <c r="G57" i="8"/>
  <c r="H56" i="8"/>
  <c r="I56" i="8" s="1"/>
  <c r="H55" i="8"/>
  <c r="I55" i="8" s="1"/>
  <c r="H54" i="8"/>
  <c r="I54" i="8" s="1"/>
  <c r="H53" i="8"/>
  <c r="I53" i="8" s="1"/>
  <c r="H52" i="8"/>
  <c r="I52" i="8" s="1"/>
  <c r="H51" i="8"/>
  <c r="I51" i="8" s="1"/>
  <c r="H50" i="8"/>
  <c r="I50" i="8" s="1"/>
  <c r="H49" i="8"/>
  <c r="I49" i="8" s="1"/>
  <c r="H48" i="8"/>
  <c r="I48" i="8" s="1"/>
  <c r="H47" i="8"/>
  <c r="G45" i="8"/>
  <c r="G58" i="8" s="1"/>
  <c r="H44" i="8"/>
  <c r="I44" i="8" s="1"/>
  <c r="H43" i="8"/>
  <c r="I43" i="8" s="1"/>
  <c r="H42" i="8"/>
  <c r="I42" i="8" s="1"/>
  <c r="H41" i="8"/>
  <c r="I41" i="8" s="1"/>
  <c r="H40" i="8"/>
  <c r="I40" i="8" s="1"/>
  <c r="H39" i="8"/>
  <c r="I39" i="8" s="1"/>
  <c r="H38" i="8"/>
  <c r="I38" i="8" s="1"/>
  <c r="H37" i="8"/>
  <c r="I37" i="8" s="1"/>
  <c r="H36" i="8"/>
  <c r="I36" i="8" s="1"/>
  <c r="H35" i="8"/>
  <c r="I35" i="8" s="1"/>
  <c r="H34" i="8"/>
  <c r="I34" i="8" s="1"/>
  <c r="H33" i="8"/>
  <c r="I33" i="8" s="1"/>
  <c r="H32" i="8"/>
  <c r="I32" i="8" s="1"/>
  <c r="H31" i="8"/>
  <c r="I31" i="8" s="1"/>
  <c r="H30" i="8"/>
  <c r="I30" i="8" s="1"/>
  <c r="H29" i="8"/>
  <c r="I29" i="8" s="1"/>
  <c r="H28" i="8"/>
  <c r="I28" i="8" s="1"/>
  <c r="H27" i="8"/>
  <c r="I27" i="8" s="1"/>
  <c r="H26" i="8"/>
  <c r="I26" i="8" s="1"/>
  <c r="H25" i="8"/>
  <c r="I25" i="8" s="1"/>
  <c r="H24" i="8"/>
  <c r="I24" i="8" s="1"/>
  <c r="H23" i="8"/>
  <c r="I23" i="8" s="1"/>
  <c r="H22" i="8"/>
  <c r="I22" i="8" s="1"/>
  <c r="H21" i="8"/>
  <c r="I21" i="8" s="1"/>
  <c r="H20" i="8"/>
  <c r="I20" i="8" s="1"/>
  <c r="H19" i="8"/>
  <c r="I19" i="8" s="1"/>
  <c r="H18" i="8"/>
  <c r="H57" i="8" l="1"/>
  <c r="H45" i="8"/>
  <c r="H58" i="8" s="1"/>
  <c r="I18" i="8"/>
  <c r="I45" i="8" s="1"/>
  <c r="G96" i="8"/>
  <c r="E10" i="8" s="1"/>
  <c r="I78" i="10"/>
  <c r="I87" i="10" s="1"/>
  <c r="E9" i="10" s="1"/>
  <c r="E11" i="10" s="1"/>
  <c r="H78" i="10"/>
  <c r="H61" i="9"/>
  <c r="I61" i="9"/>
  <c r="I70" i="9" s="1"/>
  <c r="E9" i="9" s="1"/>
  <c r="E11" i="9" s="1"/>
  <c r="I47" i="8"/>
  <c r="I57" i="8" s="1"/>
  <c r="I58" i="8" l="1"/>
  <c r="I67" i="8" s="1"/>
  <c r="E9" i="8" s="1"/>
  <c r="E11" i="8" s="1"/>
</calcChain>
</file>

<file path=xl/sharedStrings.xml><?xml version="1.0" encoding="utf-8"?>
<sst xmlns="http://schemas.openxmlformats.org/spreadsheetml/2006/main" count="822" uniqueCount="239">
  <si>
    <t>CANDIDATO</t>
  </si>
  <si>
    <t>CAMPO</t>
  </si>
  <si>
    <t>REQUISITOS</t>
  </si>
  <si>
    <t>APARTADO 1: FONDOS CAPTADOS</t>
  </si>
  <si>
    <t>REFERENCIA</t>
  </si>
  <si>
    <t>IMPORTE</t>
  </si>
  <si>
    <t>PUNTOS</t>
  </si>
  <si>
    <t>TOTAL</t>
  </si>
  <si>
    <t>1.1. Fondos captados por contratos/convenios art. 83 de la LOU</t>
  </si>
  <si>
    <t>1.2. Ingresos patentes, modelos de utilidad y know‐how</t>
  </si>
  <si>
    <t>1.3. Ingresos generados por reparto de beneficios de la/s spin‐offs</t>
  </si>
  <si>
    <t>APARTADO 2: PROTECCIÓN Y EXPLOTACIÓN DE RESULTADOS DE INVESTIGACIÓN Y CREACIÓN DE SPIN‐OFF</t>
  </si>
  <si>
    <t>2.1. Número de patentes</t>
  </si>
  <si>
    <t>2.2. Número de Know‐How</t>
  </si>
  <si>
    <t>2.3. Número de patentes con Protección Internacional definitiva</t>
  </si>
  <si>
    <t>2.4. Número de patentes españolas concedidas con examen previo</t>
  </si>
  <si>
    <t>2.5. Número de patentes y modelos de utilidad españoles</t>
  </si>
  <si>
    <t>2.6. Número de años de actividad de la spin‐off</t>
  </si>
  <si>
    <t>AÑOS</t>
  </si>
  <si>
    <t>APARTADO 1</t>
  </si>
  <si>
    <t>APARTADO 2</t>
  </si>
  <si>
    <t>PUNTOS (5)</t>
  </si>
  <si>
    <t>PUNTOS (4)</t>
  </si>
  <si>
    <t>PUNTOS (3)</t>
  </si>
  <si>
    <t>PUNTOS (2)</t>
  </si>
  <si>
    <t>120/19</t>
  </si>
  <si>
    <t>No</t>
  </si>
  <si>
    <t>119/19</t>
  </si>
  <si>
    <t>011/18</t>
  </si>
  <si>
    <t>192/17</t>
  </si>
  <si>
    <t>Sí</t>
  </si>
  <si>
    <t>009/17</t>
  </si>
  <si>
    <t>005/17</t>
  </si>
  <si>
    <t>170/16</t>
  </si>
  <si>
    <t>188/15</t>
  </si>
  <si>
    <t>239/14</t>
  </si>
  <si>
    <t>131/13</t>
  </si>
  <si>
    <t>063/13</t>
  </si>
  <si>
    <t>114/11</t>
  </si>
  <si>
    <t>036/09</t>
  </si>
  <si>
    <t>037/09</t>
  </si>
  <si>
    <t>PDT08A036</t>
  </si>
  <si>
    <t>177/07</t>
  </si>
  <si>
    <t>140/07</t>
  </si>
  <si>
    <t>PDT06A023</t>
  </si>
  <si>
    <t>121/06</t>
  </si>
  <si>
    <t>124/05</t>
  </si>
  <si>
    <t>Más de 250.000 Euros</t>
  </si>
  <si>
    <t>Mínimo 25 contratos</t>
  </si>
  <si>
    <t>Mínimo 6 patentes</t>
  </si>
  <si>
    <t>065/10</t>
  </si>
  <si>
    <t>183/08</t>
  </si>
  <si>
    <t>Enrique Romero Cadaval</t>
  </si>
  <si>
    <t>Juan Manuel Murillo Rodríguez</t>
  </si>
  <si>
    <t>Irene Montero Puertas</t>
  </si>
  <si>
    <t>Ana Beatriz Rodríguez Moratinos</t>
  </si>
  <si>
    <t>Biomédico</t>
  </si>
  <si>
    <t>SI</t>
  </si>
  <si>
    <t>136/11</t>
  </si>
  <si>
    <t>005/05</t>
  </si>
  <si>
    <t>139/05</t>
  </si>
  <si>
    <t>162/06</t>
  </si>
  <si>
    <t>056/07</t>
  </si>
  <si>
    <t>135/07</t>
  </si>
  <si>
    <t>057/07</t>
  </si>
  <si>
    <t>084/07</t>
  </si>
  <si>
    <t>085/07</t>
  </si>
  <si>
    <t>158/08</t>
  </si>
  <si>
    <t>153/12</t>
  </si>
  <si>
    <t>029/14</t>
  </si>
  <si>
    <t>Técnico</t>
  </si>
  <si>
    <t>PUNTUACIÓN TOTAL</t>
  </si>
  <si>
    <t>TOTAL PONDERADA</t>
  </si>
  <si>
    <t>DOCUMENTO</t>
  </si>
  <si>
    <t>TÍTULO</t>
  </si>
  <si>
    <t>IP (Sí/No)</t>
  </si>
  <si>
    <t>Nº INVESTIGADORES</t>
  </si>
  <si>
    <t>IMPORTE IMPUTABLE</t>
  </si>
  <si>
    <t>DOC-01</t>
  </si>
  <si>
    <t>GEPRODIST - Gestión de Proyectos y Desarrollo de Software de Forma Distribuida</t>
  </si>
  <si>
    <t>DOC-03</t>
  </si>
  <si>
    <t>TESEO SOFTWARE FACTORY</t>
  </si>
  <si>
    <t>DOC-04</t>
  </si>
  <si>
    <t>TESEO SOFTWARE FACTORY  - Adendas 1 y 2</t>
  </si>
  <si>
    <t>DOC-05</t>
  </si>
  <si>
    <t>Fábrica de Software SFC</t>
  </si>
  <si>
    <t>DOC-07</t>
  </si>
  <si>
    <t>Fábrica de Software SFC-CTV</t>
  </si>
  <si>
    <t>DOC-08</t>
  </si>
  <si>
    <t>Diseño de un Proceso de Desarrollo Iterativo Basado en UP</t>
  </si>
  <si>
    <t>DOC-10</t>
  </si>
  <si>
    <t>Formación INODEUEX</t>
  </si>
  <si>
    <t>DOC-11</t>
  </si>
  <si>
    <t>INODEUEX</t>
  </si>
  <si>
    <t>INODEUEX - Adenda 1</t>
  </si>
  <si>
    <t>INODEUEX - Adenda 2</t>
  </si>
  <si>
    <t>INODEUEX - Adenda 3</t>
  </si>
  <si>
    <t>INODEUEX - Adenda 4</t>
  </si>
  <si>
    <t>INODEUEX - Adenda 5</t>
  </si>
  <si>
    <t>INODEUEX - Adenda 6</t>
  </si>
  <si>
    <t>INODEUEX - Adenda 7</t>
  </si>
  <si>
    <t>INODEUEX - Adenda 8</t>
  </si>
  <si>
    <t>INODEUEX - Adenda 9</t>
  </si>
  <si>
    <t>INODEUEX - Adenda 10</t>
  </si>
  <si>
    <t>DOC-14</t>
  </si>
  <si>
    <t>Acuerdo específico de Colaboración en el desarrollo de tecnología GRID - Adenda 1</t>
  </si>
  <si>
    <t>Acuerdo específico de Colaboración en el desarrollo de tecnología GRID - Adenda 2</t>
  </si>
  <si>
    <t>Acuerdo específico de Colaboración en el desarrollo de tecnología GRID - Adenda 3</t>
  </si>
  <si>
    <t>Acuerdo específico de Colaboración en el desarrollo de tecnología GRID - Adenda 4</t>
  </si>
  <si>
    <t>DOC-15</t>
  </si>
  <si>
    <t>Desarrollo de Herramientas CETA-CIEMAT - Adenda 1</t>
  </si>
  <si>
    <t>Desarrollo de Herramientas CETA-CIEMAT - Adenda 2</t>
  </si>
  <si>
    <t>DOC-16</t>
  </si>
  <si>
    <t>J2EE en el Entorno Empresarial</t>
  </si>
  <si>
    <t>DOC-20</t>
  </si>
  <si>
    <t>Adecuación de Entornos de Computación GRID y HPC del CETA-CIEMAT</t>
  </si>
  <si>
    <t>DOC-21</t>
  </si>
  <si>
    <t>Adaptación Aplicaciones….Supercomputación, GRID y CLOUD del CETA-CIEMAT</t>
  </si>
  <si>
    <t>TOTLAES</t>
  </si>
  <si>
    <t>DOC-02</t>
  </si>
  <si>
    <t>291/00</t>
  </si>
  <si>
    <t>Monitor de Transacciones en Internet ARTAVAN O-O</t>
  </si>
  <si>
    <t>DOC-06</t>
  </si>
  <si>
    <t>012/06</t>
  </si>
  <si>
    <t>Herramienta para la Gestión de la Investigación, el desarrollo y la Innovación I+D+i)</t>
  </si>
  <si>
    <t>DOC-09</t>
  </si>
  <si>
    <t>149/07</t>
  </si>
  <si>
    <t>Cátedra CENIT-UEX de Ingeniería de Software</t>
  </si>
  <si>
    <t>DOC-12</t>
  </si>
  <si>
    <t>071/07</t>
  </si>
  <si>
    <t>Interoperabilidad de contenidos en dispositivos móviles para el proyecto INREDIS</t>
  </si>
  <si>
    <t>DOC-13</t>
  </si>
  <si>
    <t>Ayudas Técnicas y Software Accesible. Proyecto INREDIS</t>
  </si>
  <si>
    <t>DOC-17</t>
  </si>
  <si>
    <t>161/09</t>
  </si>
  <si>
    <t>Estudio sobre la calidad y la evolución de los sistemas de información en la empresa</t>
  </si>
  <si>
    <t>DOC-18</t>
  </si>
  <si>
    <t>Cátedra INDRA-Fundación ADECCO</t>
  </si>
  <si>
    <t>Cátedra INDRA-Fundación ADECCO - Adenda 1</t>
  </si>
  <si>
    <t>Cátedra INDRA-Fundación ADECCO - Adenda 2</t>
  </si>
  <si>
    <t>DOC-19</t>
  </si>
  <si>
    <t>082/11</t>
  </si>
  <si>
    <t>Aplicación de Framewrok TITAN</t>
  </si>
  <si>
    <t>TOTALES</t>
  </si>
  <si>
    <t>TOTAL 1.1</t>
  </si>
  <si>
    <t>TOTAL 1.2</t>
  </si>
  <si>
    <t>TOTAL 1.3</t>
  </si>
  <si>
    <t>TOTAL APARTADO 1</t>
  </si>
  <si>
    <t>TOTAL APARTADO 2</t>
  </si>
  <si>
    <t>Si</t>
  </si>
  <si>
    <t>252/19</t>
  </si>
  <si>
    <t>099/19</t>
  </si>
  <si>
    <t>si</t>
  </si>
  <si>
    <t>100/19</t>
  </si>
  <si>
    <t>347/18</t>
  </si>
  <si>
    <t>299/18</t>
  </si>
  <si>
    <t>149/18</t>
  </si>
  <si>
    <t>166/18</t>
  </si>
  <si>
    <t>186/18</t>
  </si>
  <si>
    <t>283/18</t>
  </si>
  <si>
    <t>187/18</t>
  </si>
  <si>
    <t>300/18</t>
  </si>
  <si>
    <t>051/17</t>
  </si>
  <si>
    <t>141/12</t>
  </si>
  <si>
    <t>075/15</t>
  </si>
  <si>
    <t>239/15</t>
  </si>
  <si>
    <t>202/15</t>
  </si>
  <si>
    <t>087/15</t>
  </si>
  <si>
    <t>209/14</t>
  </si>
  <si>
    <t>021/14</t>
  </si>
  <si>
    <t>114/13</t>
  </si>
  <si>
    <t>157/13</t>
  </si>
  <si>
    <t>167/12</t>
  </si>
  <si>
    <t>106/12</t>
  </si>
  <si>
    <t>090/11</t>
  </si>
  <si>
    <t>086/12</t>
  </si>
  <si>
    <t>020/12</t>
  </si>
  <si>
    <t>167/10</t>
  </si>
  <si>
    <t>122/10</t>
  </si>
  <si>
    <t>058/10</t>
  </si>
  <si>
    <t>268/09</t>
  </si>
  <si>
    <t>053/06</t>
  </si>
  <si>
    <t>132/05</t>
  </si>
  <si>
    <t>Adenda</t>
  </si>
  <si>
    <t>114/20</t>
  </si>
  <si>
    <t>188/18</t>
  </si>
  <si>
    <t>193/17</t>
  </si>
  <si>
    <t>032/16</t>
  </si>
  <si>
    <t>031/16</t>
  </si>
  <si>
    <t>193/14</t>
  </si>
  <si>
    <t>PDT08A035</t>
  </si>
  <si>
    <t>EII</t>
  </si>
  <si>
    <t>320/18</t>
  </si>
  <si>
    <t>141/18</t>
  </si>
  <si>
    <t>017/18</t>
  </si>
  <si>
    <t>036/18</t>
  </si>
  <si>
    <t>018/18</t>
  </si>
  <si>
    <t>016/16</t>
  </si>
  <si>
    <t>088/17</t>
  </si>
  <si>
    <t>079/16</t>
  </si>
  <si>
    <t>212/15</t>
  </si>
  <si>
    <t>142/15</t>
  </si>
  <si>
    <t>164/11</t>
  </si>
  <si>
    <t>136/15</t>
  </si>
  <si>
    <t>134/15</t>
  </si>
  <si>
    <t>053/09</t>
  </si>
  <si>
    <t>063/15</t>
  </si>
  <si>
    <t>120/14</t>
  </si>
  <si>
    <t>112/13</t>
  </si>
  <si>
    <t>002/13</t>
  </si>
  <si>
    <t>117/11</t>
  </si>
  <si>
    <t>086/11</t>
  </si>
  <si>
    <t>041/11</t>
  </si>
  <si>
    <t>033/11</t>
  </si>
  <si>
    <t>080/10</t>
  </si>
  <si>
    <t>021/10</t>
  </si>
  <si>
    <t>236/08</t>
  </si>
  <si>
    <t>166/08</t>
  </si>
  <si>
    <t>101/08</t>
  </si>
  <si>
    <t>007/08</t>
  </si>
  <si>
    <t>067/07</t>
  </si>
  <si>
    <t>167/06</t>
  </si>
  <si>
    <t>052/06</t>
  </si>
  <si>
    <t>019/06</t>
  </si>
  <si>
    <t>002/05</t>
  </si>
  <si>
    <t>003/03</t>
  </si>
  <si>
    <t>050/93</t>
  </si>
  <si>
    <t>047/92</t>
  </si>
  <si>
    <t>BMY-28142</t>
  </si>
  <si>
    <t>Brystol-Myers</t>
  </si>
  <si>
    <t>Juan Sánchez Guzmán,</t>
  </si>
  <si>
    <t>Científico</t>
  </si>
  <si>
    <t>P201130234</t>
  </si>
  <si>
    <t>Doc SGTRI</t>
  </si>
  <si>
    <t>3. Sexenio de Transferencia</t>
  </si>
  <si>
    <t>S/N</t>
  </si>
  <si>
    <t>COMO IP</t>
  </si>
  <si>
    <t>NO IP</t>
  </si>
  <si>
    <t>MONTANTE (€)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</si>
</sst>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8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1"/>
      <color theme="1"/>
      <name val="Calibri"/>
      <scheme val="minor"/>
    </font>
    <font>
      <b/>
      <sz val="12"/>
      <name val="Calibri"/>
      <scheme val="minor"/>
    </font>
    <font>
      <u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6AAB3B"/>
        <bgColor indexed="64"/>
      </patternFill>
    </fill>
    <fill>
      <patternFill patternType="solid">
        <fgColor rgb="FFDBEDD2"/>
        <bgColor indexed="64"/>
      </patternFill>
    </fill>
    <fill>
      <patternFill patternType="solid">
        <fgColor rgb="FF7CB64B"/>
        <bgColor indexed="64"/>
      </patternFill>
    </fill>
    <fill>
      <patternFill patternType="solid">
        <fgColor rgb="FF8DC05D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1FFDA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47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92">
    <xf numFmtId="0" fontId="0" fillId="0" borderId="0" xfId="0"/>
    <xf numFmtId="0" fontId="0" fillId="0" borderId="1" xfId="0" applyBorder="1"/>
    <xf numFmtId="0" fontId="0" fillId="0" borderId="14" xfId="0" applyBorder="1"/>
    <xf numFmtId="0" fontId="0" fillId="0" borderId="10" xfId="0" applyBorder="1"/>
    <xf numFmtId="0" fontId="4" fillId="2" borderId="6" xfId="0" applyFont="1" applyFill="1" applyBorder="1"/>
    <xf numFmtId="164" fontId="0" fillId="0" borderId="0" xfId="0" applyNumberFormat="1"/>
    <xf numFmtId="2" fontId="0" fillId="0" borderId="0" xfId="0" applyNumberFormat="1"/>
    <xf numFmtId="0" fontId="4" fillId="2" borderId="7" xfId="0" applyFont="1" applyFill="1" applyBorder="1"/>
    <xf numFmtId="0" fontId="1" fillId="4" borderId="23" xfId="0" applyFont="1" applyFill="1" applyBorder="1"/>
    <xf numFmtId="0" fontId="0" fillId="4" borderId="18" xfId="0" applyFill="1" applyBorder="1"/>
    <xf numFmtId="0" fontId="1" fillId="4" borderId="2" xfId="0" applyFont="1" applyFill="1" applyBorder="1"/>
    <xf numFmtId="0" fontId="0" fillId="0" borderId="3" xfId="0" applyBorder="1"/>
    <xf numFmtId="0" fontId="4" fillId="3" borderId="36" xfId="0" applyFont="1" applyFill="1" applyBorder="1"/>
    <xf numFmtId="2" fontId="0" fillId="0" borderId="37" xfId="0" applyNumberFormat="1" applyBorder="1"/>
    <xf numFmtId="0" fontId="1" fillId="4" borderId="8" xfId="0" applyFont="1" applyFill="1" applyBorder="1"/>
    <xf numFmtId="0" fontId="0" fillId="0" borderId="9" xfId="0" applyBorder="1"/>
    <xf numFmtId="0" fontId="4" fillId="3" borderId="38" xfId="0" applyFont="1" applyFill="1" applyBorder="1"/>
    <xf numFmtId="2" fontId="0" fillId="0" borderId="39" xfId="0" applyNumberFormat="1" applyBorder="1"/>
    <xf numFmtId="0" fontId="1" fillId="4" borderId="4" xfId="0" applyFont="1" applyFill="1" applyBorder="1"/>
    <xf numFmtId="0" fontId="0" fillId="0" borderId="5" xfId="0" applyBorder="1"/>
    <xf numFmtId="0" fontId="4" fillId="4" borderId="11" xfId="0" applyFont="1" applyFill="1" applyBorder="1"/>
    <xf numFmtId="2" fontId="4" fillId="4" borderId="13" xfId="0" applyNumberFormat="1" applyFont="1" applyFill="1" applyBorder="1"/>
    <xf numFmtId="0" fontId="0" fillId="6" borderId="40" xfId="0" applyFill="1" applyBorder="1"/>
    <xf numFmtId="0" fontId="4" fillId="5" borderId="41" xfId="0" applyFont="1" applyFill="1" applyBorder="1"/>
    <xf numFmtId="0" fontId="4" fillId="5" borderId="42" xfId="0" applyFont="1" applyFill="1" applyBorder="1"/>
    <xf numFmtId="164" fontId="4" fillId="5" borderId="42" xfId="0" applyNumberFormat="1" applyFont="1" applyFill="1" applyBorder="1"/>
    <xf numFmtId="2" fontId="4" fillId="5" borderId="43" xfId="0" applyNumberFormat="1" applyFont="1" applyFill="1" applyBorder="1"/>
    <xf numFmtId="0" fontId="0" fillId="6" borderId="44" xfId="0" applyFill="1" applyBorder="1"/>
    <xf numFmtId="0" fontId="0" fillId="0" borderId="2" xfId="0" applyBorder="1"/>
    <xf numFmtId="164" fontId="0" fillId="0" borderId="14" xfId="0" applyNumberFormat="1" applyBorder="1"/>
    <xf numFmtId="164" fontId="4" fillId="3" borderId="14" xfId="0" applyNumberFormat="1" applyFont="1" applyFill="1" applyBorder="1"/>
    <xf numFmtId="2" fontId="4" fillId="3" borderId="3" xfId="0" applyNumberFormat="1" applyFont="1" applyFill="1" applyBorder="1"/>
    <xf numFmtId="0" fontId="0" fillId="0" borderId="8" xfId="0" applyBorder="1"/>
    <xf numFmtId="164" fontId="0" fillId="0" borderId="1" xfId="0" applyNumberFormat="1" applyBorder="1"/>
    <xf numFmtId="164" fontId="4" fillId="3" borderId="1" xfId="0" applyNumberFormat="1" applyFont="1" applyFill="1" applyBorder="1"/>
    <xf numFmtId="2" fontId="4" fillId="3" borderId="9" xfId="0" applyNumberFormat="1" applyFont="1" applyFill="1" applyBorder="1"/>
    <xf numFmtId="0" fontId="0" fillId="0" borderId="19" xfId="0" applyBorder="1"/>
    <xf numFmtId="164" fontId="0" fillId="0" borderId="10" xfId="0" applyNumberFormat="1" applyBorder="1"/>
    <xf numFmtId="164" fontId="4" fillId="3" borderId="10" xfId="0" applyNumberFormat="1" applyFont="1" applyFill="1" applyBorder="1"/>
    <xf numFmtId="2" fontId="4" fillId="3" borderId="15" xfId="0" applyNumberFormat="1" applyFont="1" applyFill="1" applyBorder="1"/>
    <xf numFmtId="0" fontId="4" fillId="6" borderId="11" xfId="0" applyFont="1" applyFill="1" applyBorder="1"/>
    <xf numFmtId="0" fontId="4" fillId="6" borderId="12" xfId="0" applyFont="1" applyFill="1" applyBorder="1"/>
    <xf numFmtId="164" fontId="4" fillId="6" borderId="12" xfId="0" applyNumberFormat="1" applyFont="1" applyFill="1" applyBorder="1"/>
    <xf numFmtId="4" fontId="4" fillId="6" borderId="13" xfId="0" applyNumberFormat="1" applyFont="1" applyFill="1" applyBorder="1"/>
    <xf numFmtId="0" fontId="4" fillId="5" borderId="23" xfId="0" applyFont="1" applyFill="1" applyBorder="1"/>
    <xf numFmtId="0" fontId="4" fillId="5" borderId="17" xfId="0" applyFont="1" applyFill="1" applyBorder="1"/>
    <xf numFmtId="164" fontId="4" fillId="5" borderId="17" xfId="0" applyNumberFormat="1" applyFont="1" applyFill="1" applyBorder="1"/>
    <xf numFmtId="2" fontId="4" fillId="5" borderId="18" xfId="0" applyNumberFormat="1" applyFont="1" applyFill="1" applyBorder="1"/>
    <xf numFmtId="0" fontId="0" fillId="0" borderId="4" xfId="0" applyBorder="1"/>
    <xf numFmtId="0" fontId="0" fillId="0" borderId="16" xfId="0" applyBorder="1"/>
    <xf numFmtId="164" fontId="0" fillId="0" borderId="16" xfId="0" applyNumberFormat="1" applyBorder="1"/>
    <xf numFmtId="164" fontId="4" fillId="3" borderId="16" xfId="0" applyNumberFormat="1" applyFont="1" applyFill="1" applyBorder="1"/>
    <xf numFmtId="2" fontId="4" fillId="3" borderId="5" xfId="0" applyNumberFormat="1" applyFont="1" applyFill="1" applyBorder="1"/>
    <xf numFmtId="0" fontId="4" fillId="6" borderId="45" xfId="0" applyFont="1" applyFill="1" applyBorder="1"/>
    <xf numFmtId="0" fontId="4" fillId="6" borderId="41" xfId="0" applyFont="1" applyFill="1" applyBorder="1"/>
    <xf numFmtId="0" fontId="4" fillId="6" borderId="42" xfId="0" applyFont="1" applyFill="1" applyBorder="1"/>
    <xf numFmtId="164" fontId="4" fillId="6" borderId="42" xfId="0" applyNumberFormat="1" applyFont="1" applyFill="1" applyBorder="1"/>
    <xf numFmtId="4" fontId="4" fillId="6" borderId="43" xfId="0" applyNumberFormat="1" applyFont="1" applyFill="1" applyBorder="1"/>
    <xf numFmtId="2" fontId="4" fillId="6" borderId="13" xfId="0" applyNumberFormat="1" applyFont="1" applyFill="1" applyBorder="1"/>
    <xf numFmtId="164" fontId="4" fillId="7" borderId="14" xfId="0" applyNumberFormat="1" applyFont="1" applyFill="1" applyBorder="1"/>
    <xf numFmtId="2" fontId="4" fillId="7" borderId="3" xfId="0" applyNumberFormat="1" applyFont="1" applyFill="1" applyBorder="1"/>
    <xf numFmtId="0" fontId="4" fillId="6" borderId="23" xfId="0" applyFont="1" applyFill="1" applyBorder="1"/>
    <xf numFmtId="0" fontId="4" fillId="6" borderId="17" xfId="0" applyFont="1" applyFill="1" applyBorder="1"/>
    <xf numFmtId="164" fontId="4" fillId="6" borderId="17" xfId="0" applyNumberFormat="1" applyFont="1" applyFill="1" applyBorder="1"/>
    <xf numFmtId="2" fontId="4" fillId="6" borderId="18" xfId="0" applyNumberFormat="1" applyFont="1" applyFill="1" applyBorder="1"/>
    <xf numFmtId="0" fontId="4" fillId="2" borderId="11" xfId="0" applyFont="1" applyFill="1" applyBorder="1"/>
    <xf numFmtId="0" fontId="4" fillId="2" borderId="46" xfId="0" applyFont="1" applyFill="1" applyBorder="1"/>
    <xf numFmtId="0" fontId="4" fillId="2" borderId="25" xfId="0" applyFont="1" applyFill="1" applyBorder="1"/>
    <xf numFmtId="0" fontId="4" fillId="2" borderId="26" xfId="0" applyFont="1" applyFill="1" applyBorder="1"/>
    <xf numFmtId="2" fontId="4" fillId="2" borderId="13" xfId="0" applyNumberFormat="1" applyFont="1" applyFill="1" applyBorder="1"/>
    <xf numFmtId="0" fontId="0" fillId="4" borderId="23" xfId="0" applyFill="1" applyBorder="1"/>
    <xf numFmtId="0" fontId="0" fillId="3" borderId="34" xfId="0" applyFill="1" applyBorder="1"/>
    <xf numFmtId="0" fontId="0" fillId="3" borderId="35" xfId="0" applyFill="1" applyBorder="1"/>
    <xf numFmtId="0" fontId="1" fillId="2" borderId="18" xfId="0" applyFont="1" applyFill="1" applyBorder="1"/>
    <xf numFmtId="0" fontId="0" fillId="3" borderId="47" xfId="0" applyFill="1" applyBorder="1"/>
    <xf numFmtId="0" fontId="0" fillId="3" borderId="48" xfId="0" applyFill="1" applyBorder="1"/>
    <xf numFmtId="2" fontId="0" fillId="0" borderId="18" xfId="0" applyNumberFormat="1" applyBorder="1"/>
    <xf numFmtId="0" fontId="0" fillId="3" borderId="29" xfId="0" applyFill="1" applyBorder="1"/>
    <xf numFmtId="0" fontId="0" fillId="3" borderId="50" xfId="0" applyFill="1" applyBorder="1"/>
    <xf numFmtId="2" fontId="1" fillId="3" borderId="13" xfId="0" applyNumberFormat="1" applyFont="1" applyFill="1" applyBorder="1"/>
    <xf numFmtId="0" fontId="0" fillId="4" borderId="41" xfId="0" applyFill="1" applyBorder="1"/>
    <xf numFmtId="0" fontId="1" fillId="4" borderId="18" xfId="0" applyFont="1" applyFill="1" applyBorder="1"/>
    <xf numFmtId="2" fontId="0" fillId="0" borderId="3" xfId="0" applyNumberFormat="1" applyBorder="1"/>
    <xf numFmtId="2" fontId="1" fillId="3" borderId="22" xfId="0" applyNumberFormat="1" applyFont="1" applyFill="1" applyBorder="1"/>
    <xf numFmtId="0" fontId="1" fillId="4" borderId="17" xfId="0" applyFont="1" applyFill="1" applyBorder="1" applyAlignment="1">
      <alignment horizontal="left"/>
    </xf>
    <xf numFmtId="2" fontId="5" fillId="2" borderId="13" xfId="0" applyNumberFormat="1" applyFont="1" applyFill="1" applyBorder="1"/>
    <xf numFmtId="0" fontId="1" fillId="0" borderId="0" xfId="0" applyFont="1"/>
    <xf numFmtId="49" fontId="0" fillId="0" borderId="0" xfId="0" applyNumberFormat="1"/>
    <xf numFmtId="49" fontId="0" fillId="0" borderId="0" xfId="0" applyNumberFormat="1" applyAlignment="1">
      <alignment horizontal="right"/>
    </xf>
    <xf numFmtId="0" fontId="6" fillId="0" borderId="10" xfId="0" applyFont="1" applyBorder="1"/>
    <xf numFmtId="0" fontId="0" fillId="6" borderId="47" xfId="0" applyFill="1" applyBorder="1"/>
    <xf numFmtId="0" fontId="4" fillId="6" borderId="20" xfId="0" applyFont="1" applyFill="1" applyBorder="1"/>
    <xf numFmtId="0" fontId="4" fillId="6" borderId="21" xfId="0" applyFont="1" applyFill="1" applyBorder="1"/>
    <xf numFmtId="164" fontId="4" fillId="6" borderId="21" xfId="0" applyNumberFormat="1" applyFont="1" applyFill="1" applyBorder="1"/>
    <xf numFmtId="4" fontId="4" fillId="6" borderId="22" xfId="0" applyNumberFormat="1" applyFont="1" applyFill="1" applyBorder="1"/>
    <xf numFmtId="2" fontId="4" fillId="3" borderId="1" xfId="0" applyNumberFormat="1" applyFont="1" applyFill="1" applyBorder="1"/>
    <xf numFmtId="0" fontId="0" fillId="0" borderId="42" xfId="0" applyBorder="1"/>
    <xf numFmtId="0" fontId="1" fillId="4" borderId="42" xfId="0" applyFont="1" applyFill="1" applyBorder="1" applyAlignment="1">
      <alignment horizontal="left"/>
    </xf>
    <xf numFmtId="0" fontId="4" fillId="0" borderId="0" xfId="0" applyFont="1"/>
    <xf numFmtId="2" fontId="4" fillId="0" borderId="0" xfId="0" applyNumberFormat="1" applyFont="1"/>
    <xf numFmtId="0" fontId="0" fillId="0" borderId="44" xfId="0" applyBorder="1"/>
    <xf numFmtId="0" fontId="0" fillId="0" borderId="47" xfId="0" applyBorder="1"/>
    <xf numFmtId="0" fontId="6" fillId="0" borderId="1" xfId="0" applyFont="1" applyBorder="1"/>
    <xf numFmtId="0" fontId="0" fillId="0" borderId="1" xfId="0" applyBorder="1" applyAlignment="1">
      <alignment horizontal="center"/>
    </xf>
    <xf numFmtId="0" fontId="0" fillId="0" borderId="48" xfId="0" applyBorder="1"/>
    <xf numFmtId="0" fontId="1" fillId="0" borderId="1" xfId="0" applyFont="1" applyBorder="1"/>
    <xf numFmtId="0" fontId="4" fillId="5" borderId="53" xfId="0" applyFont="1" applyFill="1" applyBorder="1" applyAlignment="1">
      <alignment horizontal="left"/>
    </xf>
    <xf numFmtId="0" fontId="0" fillId="4" borderId="1" xfId="0" applyFill="1" applyBorder="1"/>
    <xf numFmtId="0" fontId="4" fillId="5" borderId="1" xfId="0" applyFont="1" applyFill="1" applyBorder="1" applyAlignment="1">
      <alignment horizontal="left"/>
    </xf>
    <xf numFmtId="0" fontId="4" fillId="5" borderId="4" xfId="0" applyFont="1" applyFill="1" applyBorder="1" applyAlignment="1">
      <alignment horizontal="left" indent="1"/>
    </xf>
    <xf numFmtId="0" fontId="4" fillId="5" borderId="16" xfId="0" applyFont="1" applyFill="1" applyBorder="1" applyAlignment="1">
      <alignment horizontal="left" indent="1"/>
    </xf>
    <xf numFmtId="0" fontId="4" fillId="5" borderId="5" xfId="0" applyFont="1" applyFill="1" applyBorder="1" applyAlignment="1">
      <alignment horizontal="left" indent="1"/>
    </xf>
    <xf numFmtId="0" fontId="0" fillId="3" borderId="2" xfId="0" applyFill="1" applyBorder="1" applyAlignment="1">
      <alignment horizontal="left"/>
    </xf>
    <xf numFmtId="0" fontId="0" fillId="3" borderId="14" xfId="0" applyFill="1" applyBorder="1" applyAlignment="1">
      <alignment horizontal="left"/>
    </xf>
    <xf numFmtId="0" fontId="0" fillId="3" borderId="3" xfId="0" applyFill="1" applyBorder="1" applyAlignment="1">
      <alignment horizontal="left"/>
    </xf>
    <xf numFmtId="0" fontId="0" fillId="3" borderId="4" xfId="0" applyFill="1" applyBorder="1" applyAlignment="1">
      <alignment horizontal="left"/>
    </xf>
    <xf numFmtId="0" fontId="0" fillId="3" borderId="16" xfId="0" applyFill="1" applyBorder="1" applyAlignment="1">
      <alignment horizontal="left"/>
    </xf>
    <xf numFmtId="0" fontId="0" fillId="3" borderId="5" xfId="0" applyFill="1" applyBorder="1" applyAlignment="1">
      <alignment horizontal="left"/>
    </xf>
    <xf numFmtId="0" fontId="4" fillId="4" borderId="34" xfId="0" applyFont="1" applyFill="1" applyBorder="1" applyAlignment="1">
      <alignment horizontal="left"/>
    </xf>
    <xf numFmtId="0" fontId="4" fillId="4" borderId="35" xfId="0" applyFont="1" applyFill="1" applyBorder="1" applyAlignment="1">
      <alignment horizontal="left"/>
    </xf>
    <xf numFmtId="0" fontId="4" fillId="5" borderId="2" xfId="0" applyFont="1" applyFill="1" applyBorder="1" applyAlignment="1">
      <alignment horizontal="left"/>
    </xf>
    <xf numFmtId="0" fontId="4" fillId="5" borderId="14" xfId="0" applyFont="1" applyFill="1" applyBorder="1" applyAlignment="1">
      <alignment horizontal="left"/>
    </xf>
    <xf numFmtId="0" fontId="4" fillId="5" borderId="3" xfId="0" applyFont="1" applyFill="1" applyBorder="1" applyAlignment="1">
      <alignment horizontal="left"/>
    </xf>
    <xf numFmtId="0" fontId="1" fillId="3" borderId="24" xfId="0" applyFont="1" applyFill="1" applyBorder="1"/>
    <xf numFmtId="0" fontId="1" fillId="3" borderId="25" xfId="0" applyFont="1" applyFill="1" applyBorder="1"/>
    <xf numFmtId="0" fontId="1" fillId="3" borderId="26" xfId="0" applyFont="1" applyFill="1" applyBorder="1"/>
    <xf numFmtId="0" fontId="4" fillId="5" borderId="46" xfId="0" applyFont="1" applyFill="1" applyBorder="1" applyAlignment="1">
      <alignment horizontal="left"/>
    </xf>
    <xf numFmtId="0" fontId="4" fillId="5" borderId="26" xfId="0" applyFont="1" applyFill="1" applyBorder="1" applyAlignment="1">
      <alignment horizontal="left"/>
    </xf>
    <xf numFmtId="0" fontId="0" fillId="0" borderId="46" xfId="0" applyBorder="1" applyAlignment="1">
      <alignment horizontal="center"/>
    </xf>
    <xf numFmtId="0" fontId="0" fillId="0" borderId="26" xfId="0" applyBorder="1" applyAlignment="1">
      <alignment horizontal="center"/>
    </xf>
    <xf numFmtId="164" fontId="4" fillId="6" borderId="46" xfId="0" applyNumberFormat="1" applyFont="1" applyFill="1" applyBorder="1" applyAlignment="1">
      <alignment horizontal="left"/>
    </xf>
    <xf numFmtId="164" fontId="4" fillId="6" borderId="26" xfId="0" applyNumberFormat="1" applyFont="1" applyFill="1" applyBorder="1" applyAlignment="1">
      <alignment horizontal="left"/>
    </xf>
    <xf numFmtId="164" fontId="4" fillId="6" borderId="33" xfId="0" applyNumberFormat="1" applyFont="1" applyFill="1" applyBorder="1" applyAlignment="1">
      <alignment horizontal="left"/>
    </xf>
    <xf numFmtId="164" fontId="4" fillId="6" borderId="32" xfId="0" applyNumberFormat="1" applyFont="1" applyFill="1" applyBorder="1" applyAlignment="1">
      <alignment horizontal="left"/>
    </xf>
    <xf numFmtId="0" fontId="1" fillId="4" borderId="23" xfId="0" applyFont="1" applyFill="1" applyBorder="1" applyAlignment="1">
      <alignment horizontal="left"/>
    </xf>
    <xf numFmtId="0" fontId="1" fillId="4" borderId="17" xfId="0" applyFont="1" applyFill="1" applyBorder="1" applyAlignment="1">
      <alignment horizontal="left"/>
    </xf>
    <xf numFmtId="0" fontId="1" fillId="4" borderId="18" xfId="0" applyFont="1" applyFill="1" applyBorder="1" applyAlignment="1">
      <alignment horizontal="left"/>
    </xf>
    <xf numFmtId="0" fontId="1" fillId="4" borderId="12" xfId="0" applyFont="1" applyFill="1" applyBorder="1" applyAlignment="1">
      <alignment horizontal="left"/>
    </xf>
    <xf numFmtId="0" fontId="1" fillId="4" borderId="13" xfId="0" applyFont="1" applyFill="1" applyBorder="1" applyAlignment="1">
      <alignment horizontal="left"/>
    </xf>
    <xf numFmtId="0" fontId="1" fillId="2" borderId="25" xfId="0" applyFont="1" applyFill="1" applyBorder="1" applyAlignment="1">
      <alignment horizontal="left"/>
    </xf>
    <xf numFmtId="0" fontId="1" fillId="2" borderId="26" xfId="0" applyFont="1" applyFill="1" applyBorder="1" applyAlignment="1">
      <alignment horizontal="left"/>
    </xf>
    <xf numFmtId="0" fontId="0" fillId="0" borderId="49" xfId="0" applyBorder="1"/>
    <xf numFmtId="0" fontId="0" fillId="0" borderId="32" xfId="0" applyBorder="1"/>
    <xf numFmtId="0" fontId="1" fillId="4" borderId="42" xfId="0" applyFont="1" applyFill="1" applyBorder="1" applyAlignment="1">
      <alignment horizontal="left"/>
    </xf>
    <xf numFmtId="0" fontId="1" fillId="4" borderId="25" xfId="0" applyFont="1" applyFill="1" applyBorder="1" applyAlignment="1">
      <alignment horizontal="left"/>
    </xf>
    <xf numFmtId="0" fontId="1" fillId="4" borderId="26" xfId="0" applyFont="1" applyFill="1" applyBorder="1" applyAlignment="1">
      <alignment horizontal="left"/>
    </xf>
    <xf numFmtId="0" fontId="0" fillId="0" borderId="27" xfId="0" applyBorder="1"/>
    <xf numFmtId="0" fontId="0" fillId="0" borderId="28" xfId="0" applyBorder="1"/>
    <xf numFmtId="0" fontId="0" fillId="0" borderId="28" xfId="0" applyBorder="1" applyAlignment="1">
      <alignment horizontal="left"/>
    </xf>
    <xf numFmtId="0" fontId="0" fillId="0" borderId="14" xfId="0" applyBorder="1" applyAlignment="1">
      <alignment horizontal="left"/>
    </xf>
    <xf numFmtId="0" fontId="1" fillId="3" borderId="30" xfId="0" applyFont="1" applyFill="1" applyBorder="1"/>
    <xf numFmtId="0" fontId="1" fillId="3" borderId="31" xfId="0" applyFont="1" applyFill="1" applyBorder="1"/>
    <xf numFmtId="0" fontId="5" fillId="2" borderId="20" xfId="0" applyFont="1" applyFill="1" applyBorder="1" applyAlignment="1">
      <alignment horizontal="left"/>
    </xf>
    <xf numFmtId="0" fontId="5" fillId="2" borderId="21" xfId="0" applyFont="1" applyFill="1" applyBorder="1" applyAlignment="1">
      <alignment horizontal="left"/>
    </xf>
    <xf numFmtId="0" fontId="5" fillId="2" borderId="12" xfId="0" applyFont="1" applyFill="1" applyBorder="1" applyAlignment="1">
      <alignment horizontal="left"/>
    </xf>
    <xf numFmtId="0" fontId="1" fillId="4" borderId="32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0" fillId="0" borderId="1" xfId="0" applyBorder="1" applyAlignment="1">
      <alignment horizontal="center"/>
    </xf>
    <xf numFmtId="0" fontId="4" fillId="5" borderId="1" xfId="0" applyFont="1" applyFill="1" applyBorder="1" applyAlignment="1">
      <alignment horizontal="left" indent="1"/>
    </xf>
    <xf numFmtId="0" fontId="4" fillId="0" borderId="0" xfId="0" applyFont="1" applyAlignment="1">
      <alignment horizontal="left"/>
    </xf>
    <xf numFmtId="0" fontId="4" fillId="5" borderId="1" xfId="0" applyFont="1" applyFill="1" applyBorder="1" applyAlignment="1">
      <alignment horizontal="left"/>
    </xf>
    <xf numFmtId="0" fontId="1" fillId="2" borderId="51" xfId="0" applyFont="1" applyFill="1" applyBorder="1" applyAlignment="1">
      <alignment horizontal="left"/>
    </xf>
    <xf numFmtId="0" fontId="0" fillId="0" borderId="1" xfId="0" applyBorder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0" fillId="0" borderId="1" xfId="0" applyBorder="1" applyAlignment="1">
      <alignment horizontal="left"/>
    </xf>
    <xf numFmtId="0" fontId="1" fillId="4" borderId="0" xfId="0" applyFont="1" applyFill="1" applyAlignment="1">
      <alignment horizontal="left"/>
    </xf>
    <xf numFmtId="0" fontId="1" fillId="4" borderId="52" xfId="0" applyFont="1" applyFill="1" applyBorder="1" applyAlignment="1">
      <alignment horizontal="left"/>
    </xf>
    <xf numFmtId="0" fontId="1" fillId="2" borderId="0" xfId="0" applyFont="1" applyFill="1" applyAlignment="1">
      <alignment horizontal="left"/>
    </xf>
    <xf numFmtId="0" fontId="1" fillId="2" borderId="52" xfId="0" applyFont="1" applyFill="1" applyBorder="1" applyAlignment="1">
      <alignment horizontal="left"/>
    </xf>
    <xf numFmtId="0" fontId="1" fillId="0" borderId="10" xfId="0" applyFont="1" applyBorder="1"/>
    <xf numFmtId="0" fontId="1" fillId="4" borderId="51" xfId="0" applyFont="1" applyFill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4" borderId="53" xfId="0" applyFont="1" applyFill="1" applyBorder="1" applyAlignment="1">
      <alignment horizontal="left"/>
    </xf>
    <xf numFmtId="0" fontId="4" fillId="5" borderId="53" xfId="0" applyFont="1" applyFill="1" applyBorder="1"/>
    <xf numFmtId="0" fontId="4" fillId="5" borderId="54" xfId="0" applyFont="1" applyFill="1" applyBorder="1" applyAlignment="1">
      <alignment horizontal="left" indent="1"/>
    </xf>
    <xf numFmtId="0" fontId="4" fillId="5" borderId="1" xfId="0" applyFont="1" applyFill="1" applyBorder="1"/>
    <xf numFmtId="0" fontId="1" fillId="4" borderId="54" xfId="0" applyFont="1" applyFill="1" applyBorder="1" applyAlignment="1">
      <alignment horizontal="left"/>
    </xf>
    <xf numFmtId="0" fontId="1" fillId="2" borderId="55" xfId="0" applyFont="1" applyFill="1" applyBorder="1" applyAlignment="1">
      <alignment horizontal="left"/>
    </xf>
    <xf numFmtId="0" fontId="0" fillId="0" borderId="54" xfId="0" applyBorder="1"/>
    <xf numFmtId="0" fontId="1" fillId="0" borderId="54" xfId="0" applyFont="1" applyBorder="1"/>
    <xf numFmtId="0" fontId="0" fillId="0" borderId="54" xfId="0" applyBorder="1" applyAlignment="1">
      <alignment horizontal="center"/>
    </xf>
    <xf numFmtId="0" fontId="1" fillId="0" borderId="54" xfId="0" applyFont="1" applyBorder="1" applyAlignment="1">
      <alignment horizontal="center"/>
    </xf>
    <xf numFmtId="0" fontId="4" fillId="0" borderId="0" xfId="0" applyFont="1" applyFill="1" applyBorder="1"/>
    <xf numFmtId="0" fontId="0" fillId="0" borderId="0" xfId="0" applyBorder="1"/>
    <xf numFmtId="0" fontId="1" fillId="4" borderId="55" xfId="0" applyFont="1" applyFill="1" applyBorder="1" applyAlignment="1">
      <alignment horizontal="left"/>
    </xf>
    <xf numFmtId="0" fontId="4" fillId="5" borderId="51" xfId="0" applyFont="1" applyFill="1" applyBorder="1" applyAlignment="1">
      <alignment horizontal="left" indent="1"/>
    </xf>
    <xf numFmtId="0" fontId="7" fillId="8" borderId="1" xfId="0" applyFont="1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7" fillId="8" borderId="54" xfId="0" applyFont="1" applyFill="1" applyBorder="1" applyAlignment="1">
      <alignment horizontal="center"/>
    </xf>
    <xf numFmtId="0" fontId="4" fillId="8" borderId="57" xfId="0" applyFont="1" applyFill="1" applyBorder="1" applyAlignment="1">
      <alignment horizontal="center"/>
    </xf>
    <xf numFmtId="0" fontId="4" fillId="8" borderId="56" xfId="0" applyFont="1" applyFill="1" applyBorder="1" applyAlignment="1">
      <alignment horizontal="center"/>
    </xf>
  </cellXfs>
  <cellStyles count="47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" xfId="39" builtinId="8" hidden="1"/>
    <cellStyle name="Hipervínculo" xfId="41" builtinId="8" hidden="1"/>
    <cellStyle name="Hipervínculo" xfId="43" builtinId="8" hidden="1"/>
    <cellStyle name="Hipervínculo" xfId="45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Hipervínculo visitado" xfId="40" builtinId="9" hidden="1"/>
    <cellStyle name="Hipervínculo visitado" xfId="42" builtinId="9" hidden="1"/>
    <cellStyle name="Hipervínculo visitado" xfId="44" builtinId="9" hidden="1"/>
    <cellStyle name="Hipervínculo visitado" xfId="46" builtinId="9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Q98"/>
  <sheetViews>
    <sheetView zoomScale="90" zoomScaleNormal="90" workbookViewId="0">
      <selection activeCell="P34" sqref="P34"/>
    </sheetView>
  </sheetViews>
  <sheetFormatPr baseColWidth="10" defaultRowHeight="15.75" x14ac:dyDescent="0.25"/>
  <cols>
    <col min="12" max="12" width="43.875" customWidth="1"/>
  </cols>
  <sheetData>
    <row r="2" spans="1:17" ht="16.5" thickBot="1" x14ac:dyDescent="0.3"/>
    <row r="3" spans="1:17" x14ac:dyDescent="0.25">
      <c r="A3" s="4" t="s">
        <v>0</v>
      </c>
      <c r="B3" s="112" t="s">
        <v>53</v>
      </c>
      <c r="C3" s="113"/>
      <c r="D3" s="113"/>
      <c r="E3" s="114"/>
      <c r="G3" s="5"/>
      <c r="H3" s="5"/>
      <c r="I3" s="6"/>
    </row>
    <row r="4" spans="1:17" ht="16.5" thickBot="1" x14ac:dyDescent="0.3">
      <c r="A4" s="7" t="s">
        <v>1</v>
      </c>
      <c r="B4" s="115" t="s">
        <v>70</v>
      </c>
      <c r="C4" s="116"/>
      <c r="D4" s="116"/>
      <c r="E4" s="117"/>
      <c r="G4" s="5"/>
      <c r="H4" s="5"/>
      <c r="I4" s="6"/>
    </row>
    <row r="5" spans="1:17" x14ac:dyDescent="0.25">
      <c r="G5" s="5"/>
      <c r="H5" s="5"/>
      <c r="I5" s="6"/>
    </row>
    <row r="6" spans="1:17" x14ac:dyDescent="0.25">
      <c r="G6" s="5"/>
      <c r="H6" s="5"/>
      <c r="I6" s="6"/>
    </row>
    <row r="7" spans="1:17" ht="16.5" thickBot="1" x14ac:dyDescent="0.3">
      <c r="G7" s="5"/>
      <c r="H7" s="5"/>
      <c r="I7" s="6"/>
    </row>
    <row r="8" spans="1:17" ht="16.5" thickBot="1" x14ac:dyDescent="0.3">
      <c r="A8" s="8" t="s">
        <v>2</v>
      </c>
      <c r="B8" s="9"/>
      <c r="D8" s="118" t="s">
        <v>71</v>
      </c>
      <c r="E8" s="119"/>
      <c r="G8" s="5"/>
      <c r="H8" s="5"/>
      <c r="I8" s="6"/>
    </row>
    <row r="9" spans="1:17" x14ac:dyDescent="0.25">
      <c r="A9" s="10" t="s">
        <v>47</v>
      </c>
      <c r="B9" s="11" t="s">
        <v>30</v>
      </c>
      <c r="D9" s="12" t="s">
        <v>19</v>
      </c>
      <c r="E9" s="13">
        <f>I67</f>
        <v>126.00290476369045</v>
      </c>
      <c r="G9" s="5"/>
      <c r="H9" s="5"/>
      <c r="I9" s="6"/>
    </row>
    <row r="10" spans="1:17" ht="16.5" thickBot="1" x14ac:dyDescent="0.3">
      <c r="A10" s="14" t="s">
        <v>48</v>
      </c>
      <c r="B10" s="15" t="s">
        <v>30</v>
      </c>
      <c r="D10" s="16" t="s">
        <v>20</v>
      </c>
      <c r="E10" s="17">
        <f>G96</f>
        <v>0</v>
      </c>
      <c r="G10" s="5"/>
      <c r="H10" s="5"/>
      <c r="I10" s="6"/>
      <c r="L10" s="86"/>
      <c r="M10" s="86"/>
      <c r="N10" s="86"/>
      <c r="O10" s="86"/>
      <c r="P10" s="86"/>
      <c r="Q10" s="86"/>
    </row>
    <row r="11" spans="1:17" ht="16.5" thickBot="1" x14ac:dyDescent="0.3">
      <c r="A11" s="18" t="s">
        <v>49</v>
      </c>
      <c r="B11" s="19" t="s">
        <v>26</v>
      </c>
      <c r="D11" s="20" t="s">
        <v>72</v>
      </c>
      <c r="E11" s="21">
        <f>E9*0.7+E10*0.3</f>
        <v>88.202033334583305</v>
      </c>
      <c r="G11" s="5"/>
      <c r="H11" s="5"/>
      <c r="I11" s="6"/>
      <c r="N11" s="6"/>
      <c r="O11" s="6"/>
      <c r="P11" s="6"/>
      <c r="Q11" s="87"/>
    </row>
    <row r="12" spans="1:17" x14ac:dyDescent="0.25">
      <c r="G12" s="5"/>
      <c r="H12" s="5"/>
      <c r="I12" s="6"/>
    </row>
    <row r="13" spans="1:17" x14ac:dyDescent="0.25">
      <c r="G13" s="5"/>
      <c r="H13" s="5"/>
      <c r="I13" s="6"/>
      <c r="L13" s="86"/>
      <c r="M13" s="88"/>
    </row>
    <row r="14" spans="1:17" ht="16.5" thickBot="1" x14ac:dyDescent="0.3">
      <c r="G14" s="5"/>
      <c r="H14" s="5"/>
      <c r="I14" s="6"/>
    </row>
    <row r="15" spans="1:17" x14ac:dyDescent="0.25">
      <c r="A15" s="120" t="s">
        <v>3</v>
      </c>
      <c r="B15" s="121"/>
      <c r="C15" s="121"/>
      <c r="D15" s="121"/>
      <c r="E15" s="121"/>
      <c r="F15" s="121"/>
      <c r="G15" s="121"/>
      <c r="H15" s="121"/>
      <c r="I15" s="122"/>
      <c r="L15" s="86"/>
    </row>
    <row r="16" spans="1:17" ht="16.5" thickBot="1" x14ac:dyDescent="0.3">
      <c r="A16" s="109" t="s">
        <v>8</v>
      </c>
      <c r="B16" s="110"/>
      <c r="C16" s="110"/>
      <c r="D16" s="110"/>
      <c r="E16" s="110"/>
      <c r="F16" s="110"/>
      <c r="G16" s="110"/>
      <c r="H16" s="110"/>
      <c r="I16" s="111"/>
      <c r="L16" s="86"/>
    </row>
    <row r="17" spans="1:12" ht="16.5" thickBot="1" x14ac:dyDescent="0.3">
      <c r="A17" s="22"/>
      <c r="B17" s="23" t="s">
        <v>73</v>
      </c>
      <c r="C17" s="24" t="s">
        <v>4</v>
      </c>
      <c r="D17" s="24" t="s">
        <v>74</v>
      </c>
      <c r="E17" s="24" t="s">
        <v>75</v>
      </c>
      <c r="F17" s="24" t="s">
        <v>76</v>
      </c>
      <c r="G17" s="25" t="s">
        <v>5</v>
      </c>
      <c r="H17" s="25" t="s">
        <v>77</v>
      </c>
      <c r="I17" s="26" t="s">
        <v>6</v>
      </c>
      <c r="L17" s="86"/>
    </row>
    <row r="18" spans="1:12" x14ac:dyDescent="0.25">
      <c r="A18" s="27"/>
      <c r="B18" s="28" t="s">
        <v>78</v>
      </c>
      <c r="C18" s="2" t="s">
        <v>58</v>
      </c>
      <c r="D18" s="2" t="s">
        <v>79</v>
      </c>
      <c r="E18" s="2" t="s">
        <v>30</v>
      </c>
      <c r="F18" s="2">
        <v>8</v>
      </c>
      <c r="G18" s="29">
        <v>278383.62</v>
      </c>
      <c r="H18" s="30">
        <f>G18*0.25+(G18*0.75)/F18</f>
        <v>95694.369374999995</v>
      </c>
      <c r="I18" s="31">
        <f>H18/1000*0.1</f>
        <v>9.569436937499999</v>
      </c>
      <c r="L18" s="86"/>
    </row>
    <row r="19" spans="1:12" x14ac:dyDescent="0.25">
      <c r="A19" s="27"/>
      <c r="B19" s="32" t="s">
        <v>80</v>
      </c>
      <c r="C19" s="1" t="s">
        <v>59</v>
      </c>
      <c r="D19" s="1" t="s">
        <v>81</v>
      </c>
      <c r="E19" s="1" t="s">
        <v>30</v>
      </c>
      <c r="F19" s="1">
        <v>9</v>
      </c>
      <c r="G19" s="33">
        <v>172000</v>
      </c>
      <c r="H19" s="34">
        <f t="shared" ref="H19:H44" si="0">G19*0.25+(G19*0.75)/F19</f>
        <v>57333.333333333336</v>
      </c>
      <c r="I19" s="35">
        <f t="shared" ref="I19:I44" si="1">H19/1000*0.1</f>
        <v>5.7333333333333343</v>
      </c>
    </row>
    <row r="20" spans="1:12" x14ac:dyDescent="0.25">
      <c r="A20" s="27"/>
      <c r="B20" s="32" t="s">
        <v>82</v>
      </c>
      <c r="C20" s="1" t="s">
        <v>59</v>
      </c>
      <c r="D20" s="1" t="s">
        <v>83</v>
      </c>
      <c r="E20" s="1" t="s">
        <v>30</v>
      </c>
      <c r="F20" s="1">
        <v>9</v>
      </c>
      <c r="G20" s="33">
        <v>128000</v>
      </c>
      <c r="H20" s="34">
        <f t="shared" si="0"/>
        <v>42666.666666666664</v>
      </c>
      <c r="I20" s="35">
        <f t="shared" si="1"/>
        <v>4.2666666666666666</v>
      </c>
      <c r="L20" s="86"/>
    </row>
    <row r="21" spans="1:12" x14ac:dyDescent="0.25">
      <c r="A21" s="27"/>
      <c r="B21" s="32" t="s">
        <v>84</v>
      </c>
      <c r="C21" s="1" t="s">
        <v>60</v>
      </c>
      <c r="D21" s="1" t="s">
        <v>85</v>
      </c>
      <c r="E21" s="1" t="s">
        <v>30</v>
      </c>
      <c r="F21" s="1">
        <v>1</v>
      </c>
      <c r="G21" s="33">
        <v>257400</v>
      </c>
      <c r="H21" s="34">
        <f t="shared" si="0"/>
        <v>257400</v>
      </c>
      <c r="I21" s="35">
        <f t="shared" si="1"/>
        <v>25.74</v>
      </c>
      <c r="L21" s="86"/>
    </row>
    <row r="22" spans="1:12" x14ac:dyDescent="0.25">
      <c r="A22" s="27"/>
      <c r="B22" s="32" t="s">
        <v>86</v>
      </c>
      <c r="C22" s="1" t="s">
        <v>61</v>
      </c>
      <c r="D22" s="1" t="s">
        <v>87</v>
      </c>
      <c r="E22" s="1" t="s">
        <v>30</v>
      </c>
      <c r="F22" s="1">
        <v>4</v>
      </c>
      <c r="G22" s="33">
        <v>11800</v>
      </c>
      <c r="H22" s="34">
        <f t="shared" si="0"/>
        <v>5162.5</v>
      </c>
      <c r="I22" s="35">
        <f t="shared" si="1"/>
        <v>0.51624999999999999</v>
      </c>
      <c r="L22" s="86"/>
    </row>
    <row r="23" spans="1:12" x14ac:dyDescent="0.25">
      <c r="A23" s="27"/>
      <c r="B23" s="32" t="s">
        <v>88</v>
      </c>
      <c r="C23" s="1" t="s">
        <v>62</v>
      </c>
      <c r="D23" s="1" t="s">
        <v>89</v>
      </c>
      <c r="E23" s="1" t="s">
        <v>30</v>
      </c>
      <c r="F23" s="1">
        <v>4</v>
      </c>
      <c r="G23" s="33">
        <v>12000</v>
      </c>
      <c r="H23" s="34">
        <f t="shared" si="0"/>
        <v>5250</v>
      </c>
      <c r="I23" s="35">
        <f t="shared" si="1"/>
        <v>0.52500000000000002</v>
      </c>
      <c r="L23" s="86"/>
    </row>
    <row r="24" spans="1:12" x14ac:dyDescent="0.25">
      <c r="A24" s="27"/>
      <c r="B24" s="32" t="s">
        <v>90</v>
      </c>
      <c r="C24" s="1" t="s">
        <v>63</v>
      </c>
      <c r="D24" s="1" t="s">
        <v>91</v>
      </c>
      <c r="E24" s="1" t="s">
        <v>30</v>
      </c>
      <c r="F24" s="1">
        <v>4</v>
      </c>
      <c r="G24" s="33">
        <v>11734</v>
      </c>
      <c r="H24" s="34">
        <f t="shared" si="0"/>
        <v>5133.625</v>
      </c>
      <c r="I24" s="35">
        <f t="shared" si="1"/>
        <v>0.51336250000000005</v>
      </c>
    </row>
    <row r="25" spans="1:12" x14ac:dyDescent="0.25">
      <c r="A25" s="27"/>
      <c r="B25" s="32" t="s">
        <v>92</v>
      </c>
      <c r="C25" s="1" t="s">
        <v>64</v>
      </c>
      <c r="D25" s="1" t="s">
        <v>93</v>
      </c>
      <c r="E25" s="1" t="s">
        <v>30</v>
      </c>
      <c r="F25" s="1">
        <v>4</v>
      </c>
      <c r="G25" s="33">
        <v>110796</v>
      </c>
      <c r="H25" s="34">
        <f t="shared" si="0"/>
        <v>48473.25</v>
      </c>
      <c r="I25" s="35">
        <f t="shared" si="1"/>
        <v>4.8473250000000005</v>
      </c>
    </row>
    <row r="26" spans="1:12" x14ac:dyDescent="0.25">
      <c r="A26" s="27"/>
      <c r="B26" s="32" t="s">
        <v>92</v>
      </c>
      <c r="C26" s="1" t="s">
        <v>64</v>
      </c>
      <c r="D26" s="1" t="s">
        <v>94</v>
      </c>
      <c r="E26" s="1" t="s">
        <v>30</v>
      </c>
      <c r="F26" s="1">
        <v>4</v>
      </c>
      <c r="G26" s="33">
        <v>17869</v>
      </c>
      <c r="H26" s="34">
        <f t="shared" si="0"/>
        <v>7817.6875</v>
      </c>
      <c r="I26" s="35">
        <f t="shared" si="1"/>
        <v>0.78176875000000001</v>
      </c>
    </row>
    <row r="27" spans="1:12" x14ac:dyDescent="0.25">
      <c r="A27" s="27"/>
      <c r="B27" s="32" t="s">
        <v>92</v>
      </c>
      <c r="C27" s="1" t="s">
        <v>64</v>
      </c>
      <c r="D27" s="1" t="s">
        <v>95</v>
      </c>
      <c r="E27" s="1" t="s">
        <v>30</v>
      </c>
      <c r="F27" s="1">
        <v>4</v>
      </c>
      <c r="G27" s="33">
        <v>32934</v>
      </c>
      <c r="H27" s="34">
        <f t="shared" si="0"/>
        <v>14408.625</v>
      </c>
      <c r="I27" s="35">
        <f t="shared" si="1"/>
        <v>1.4408625000000002</v>
      </c>
    </row>
    <row r="28" spans="1:12" x14ac:dyDescent="0.25">
      <c r="A28" s="27"/>
      <c r="B28" s="32" t="s">
        <v>92</v>
      </c>
      <c r="C28" s="1" t="s">
        <v>64</v>
      </c>
      <c r="D28" s="1" t="s">
        <v>96</v>
      </c>
      <c r="E28" s="1" t="s">
        <v>30</v>
      </c>
      <c r="F28" s="1">
        <v>4</v>
      </c>
      <c r="G28" s="33">
        <v>55533</v>
      </c>
      <c r="H28" s="34">
        <f t="shared" si="0"/>
        <v>24295.6875</v>
      </c>
      <c r="I28" s="35">
        <f t="shared" si="1"/>
        <v>2.4295687500000001</v>
      </c>
    </row>
    <row r="29" spans="1:12" x14ac:dyDescent="0.25">
      <c r="A29" s="27"/>
      <c r="B29" s="32" t="s">
        <v>92</v>
      </c>
      <c r="C29" s="1" t="s">
        <v>64</v>
      </c>
      <c r="D29" s="1" t="s">
        <v>97</v>
      </c>
      <c r="E29" s="1" t="s">
        <v>30</v>
      </c>
      <c r="F29" s="1">
        <v>4</v>
      </c>
      <c r="G29" s="33">
        <v>45198</v>
      </c>
      <c r="H29" s="34">
        <f t="shared" si="0"/>
        <v>19774.125</v>
      </c>
      <c r="I29" s="35">
        <f t="shared" si="1"/>
        <v>1.9774125000000002</v>
      </c>
    </row>
    <row r="30" spans="1:12" x14ac:dyDescent="0.25">
      <c r="A30" s="27"/>
      <c r="B30" s="32" t="s">
        <v>92</v>
      </c>
      <c r="C30" s="1" t="s">
        <v>64</v>
      </c>
      <c r="D30" s="1" t="s">
        <v>98</v>
      </c>
      <c r="E30" s="1" t="s">
        <v>30</v>
      </c>
      <c r="F30" s="1">
        <v>4</v>
      </c>
      <c r="G30" s="33">
        <v>36936</v>
      </c>
      <c r="H30" s="34">
        <f t="shared" si="0"/>
        <v>16159.5</v>
      </c>
      <c r="I30" s="35">
        <f t="shared" si="1"/>
        <v>1.6159500000000002</v>
      </c>
    </row>
    <row r="31" spans="1:12" x14ac:dyDescent="0.25">
      <c r="A31" s="27"/>
      <c r="B31" s="32" t="s">
        <v>92</v>
      </c>
      <c r="C31" s="1" t="s">
        <v>64</v>
      </c>
      <c r="D31" s="1" t="s">
        <v>99</v>
      </c>
      <c r="E31" s="1" t="s">
        <v>30</v>
      </c>
      <c r="F31" s="1">
        <v>4</v>
      </c>
      <c r="G31" s="33">
        <v>41064</v>
      </c>
      <c r="H31" s="34">
        <f t="shared" si="0"/>
        <v>17965.5</v>
      </c>
      <c r="I31" s="35">
        <f t="shared" si="1"/>
        <v>1.7965499999999999</v>
      </c>
    </row>
    <row r="32" spans="1:12" x14ac:dyDescent="0.25">
      <c r="A32" s="27"/>
      <c r="B32" s="32" t="s">
        <v>92</v>
      </c>
      <c r="C32" s="1" t="s">
        <v>64</v>
      </c>
      <c r="D32" s="1" t="s">
        <v>100</v>
      </c>
      <c r="E32" s="1" t="s">
        <v>30</v>
      </c>
      <c r="F32" s="1">
        <v>4</v>
      </c>
      <c r="G32" s="33">
        <v>41064</v>
      </c>
      <c r="H32" s="34">
        <f t="shared" si="0"/>
        <v>17965.5</v>
      </c>
      <c r="I32" s="35">
        <f t="shared" si="1"/>
        <v>1.7965499999999999</v>
      </c>
    </row>
    <row r="33" spans="1:9" x14ac:dyDescent="0.25">
      <c r="A33" s="27"/>
      <c r="B33" s="32" t="s">
        <v>92</v>
      </c>
      <c r="C33" s="1" t="s">
        <v>64</v>
      </c>
      <c r="D33" s="1" t="s">
        <v>101</v>
      </c>
      <c r="E33" s="1" t="s">
        <v>30</v>
      </c>
      <c r="F33" s="1">
        <v>4</v>
      </c>
      <c r="G33" s="33">
        <v>65491</v>
      </c>
      <c r="H33" s="34">
        <f t="shared" si="0"/>
        <v>28652.3125</v>
      </c>
      <c r="I33" s="35">
        <f t="shared" si="1"/>
        <v>2.8652312500000003</v>
      </c>
    </row>
    <row r="34" spans="1:9" x14ac:dyDescent="0.25">
      <c r="A34" s="27"/>
      <c r="B34" s="32" t="s">
        <v>92</v>
      </c>
      <c r="C34" s="1" t="s">
        <v>64</v>
      </c>
      <c r="D34" s="1" t="s">
        <v>102</v>
      </c>
      <c r="E34" s="1" t="s">
        <v>30</v>
      </c>
      <c r="F34" s="1">
        <v>4</v>
      </c>
      <c r="G34" s="33">
        <v>42558</v>
      </c>
      <c r="H34" s="34">
        <f t="shared" si="0"/>
        <v>18619.125</v>
      </c>
      <c r="I34" s="35">
        <f t="shared" si="1"/>
        <v>1.8619125000000001</v>
      </c>
    </row>
    <row r="35" spans="1:9" x14ac:dyDescent="0.25">
      <c r="A35" s="27"/>
      <c r="B35" s="32" t="s">
        <v>92</v>
      </c>
      <c r="C35" s="1" t="s">
        <v>64</v>
      </c>
      <c r="D35" s="1" t="s">
        <v>103</v>
      </c>
      <c r="E35" s="1" t="s">
        <v>30</v>
      </c>
      <c r="F35" s="1">
        <v>4</v>
      </c>
      <c r="G35" s="33">
        <v>44720</v>
      </c>
      <c r="H35" s="34">
        <f t="shared" si="0"/>
        <v>19565</v>
      </c>
      <c r="I35" s="35">
        <f t="shared" si="1"/>
        <v>1.9565000000000001</v>
      </c>
    </row>
    <row r="36" spans="1:9" x14ac:dyDescent="0.25">
      <c r="A36" s="27"/>
      <c r="B36" s="32" t="s">
        <v>104</v>
      </c>
      <c r="C36" s="1" t="s">
        <v>65</v>
      </c>
      <c r="D36" s="1" t="s">
        <v>105</v>
      </c>
      <c r="E36" s="1" t="s">
        <v>30</v>
      </c>
      <c r="F36" s="1">
        <v>2</v>
      </c>
      <c r="G36" s="33">
        <v>40000</v>
      </c>
      <c r="H36" s="34">
        <f t="shared" si="0"/>
        <v>25000</v>
      </c>
      <c r="I36" s="35">
        <f t="shared" si="1"/>
        <v>2.5</v>
      </c>
    </row>
    <row r="37" spans="1:9" x14ac:dyDescent="0.25">
      <c r="A37" s="27"/>
      <c r="B37" s="32" t="s">
        <v>104</v>
      </c>
      <c r="C37" s="1" t="s">
        <v>65</v>
      </c>
      <c r="D37" s="1" t="s">
        <v>106</v>
      </c>
      <c r="E37" s="1" t="s">
        <v>30</v>
      </c>
      <c r="F37" s="1">
        <v>1</v>
      </c>
      <c r="G37" s="33">
        <v>40000</v>
      </c>
      <c r="H37" s="34">
        <f t="shared" si="0"/>
        <v>40000</v>
      </c>
      <c r="I37" s="35">
        <f t="shared" si="1"/>
        <v>4</v>
      </c>
    </row>
    <row r="38" spans="1:9" x14ac:dyDescent="0.25">
      <c r="A38" s="27"/>
      <c r="B38" s="32" t="s">
        <v>104</v>
      </c>
      <c r="C38" s="1" t="s">
        <v>65</v>
      </c>
      <c r="D38" s="1" t="s">
        <v>107</v>
      </c>
      <c r="E38" s="1" t="s">
        <v>30</v>
      </c>
      <c r="F38" s="1">
        <v>1</v>
      </c>
      <c r="G38" s="33">
        <v>80000</v>
      </c>
      <c r="H38" s="34">
        <f t="shared" si="0"/>
        <v>80000</v>
      </c>
      <c r="I38" s="35">
        <f t="shared" si="1"/>
        <v>8</v>
      </c>
    </row>
    <row r="39" spans="1:9" x14ac:dyDescent="0.25">
      <c r="A39" s="27"/>
      <c r="B39" s="32" t="s">
        <v>104</v>
      </c>
      <c r="C39" s="1" t="s">
        <v>65</v>
      </c>
      <c r="D39" s="1" t="s">
        <v>108</v>
      </c>
      <c r="E39" s="1" t="s">
        <v>30</v>
      </c>
      <c r="F39" s="1">
        <v>1</v>
      </c>
      <c r="G39" s="33">
        <v>55000</v>
      </c>
      <c r="H39" s="34">
        <f t="shared" si="0"/>
        <v>55000</v>
      </c>
      <c r="I39" s="35">
        <f t="shared" si="1"/>
        <v>5.5</v>
      </c>
    </row>
    <row r="40" spans="1:9" x14ac:dyDescent="0.25">
      <c r="A40" s="27"/>
      <c r="B40" s="32" t="s">
        <v>109</v>
      </c>
      <c r="C40" s="1" t="s">
        <v>66</v>
      </c>
      <c r="D40" s="1" t="s">
        <v>110</v>
      </c>
      <c r="E40" s="1" t="s">
        <v>30</v>
      </c>
      <c r="F40" s="1">
        <v>2</v>
      </c>
      <c r="G40" s="33">
        <v>80000</v>
      </c>
      <c r="H40" s="34">
        <f t="shared" si="0"/>
        <v>50000</v>
      </c>
      <c r="I40" s="35">
        <f t="shared" si="1"/>
        <v>5</v>
      </c>
    </row>
    <row r="41" spans="1:9" x14ac:dyDescent="0.25">
      <c r="A41" s="27"/>
      <c r="B41" s="32" t="s">
        <v>109</v>
      </c>
      <c r="C41" s="1" t="s">
        <v>66</v>
      </c>
      <c r="D41" s="1" t="s">
        <v>111</v>
      </c>
      <c r="E41" s="1" t="s">
        <v>30</v>
      </c>
      <c r="F41" s="1">
        <v>1</v>
      </c>
      <c r="G41" s="33">
        <v>100000</v>
      </c>
      <c r="H41" s="34">
        <f t="shared" si="0"/>
        <v>100000</v>
      </c>
      <c r="I41" s="35">
        <f t="shared" si="1"/>
        <v>10</v>
      </c>
    </row>
    <row r="42" spans="1:9" x14ac:dyDescent="0.25">
      <c r="A42" s="27"/>
      <c r="B42" s="32" t="s">
        <v>112</v>
      </c>
      <c r="C42" s="1" t="s">
        <v>67</v>
      </c>
      <c r="D42" s="1" t="s">
        <v>113</v>
      </c>
      <c r="E42" s="1" t="s">
        <v>30</v>
      </c>
      <c r="F42" s="1">
        <v>1</v>
      </c>
      <c r="G42" s="33">
        <v>2440</v>
      </c>
      <c r="H42" s="34">
        <f t="shared" si="0"/>
        <v>2440</v>
      </c>
      <c r="I42" s="35">
        <f t="shared" si="1"/>
        <v>0.24399999999999999</v>
      </c>
    </row>
    <row r="43" spans="1:9" x14ac:dyDescent="0.25">
      <c r="A43" s="27"/>
      <c r="B43" s="32" t="s">
        <v>114</v>
      </c>
      <c r="C43" s="1" t="s">
        <v>68</v>
      </c>
      <c r="D43" s="1" t="s">
        <v>115</v>
      </c>
      <c r="E43" s="1" t="s">
        <v>30</v>
      </c>
      <c r="F43" s="1">
        <v>7</v>
      </c>
      <c r="G43" s="33">
        <v>60000</v>
      </c>
      <c r="H43" s="34">
        <f t="shared" si="0"/>
        <v>21428.571428571428</v>
      </c>
      <c r="I43" s="35">
        <f t="shared" si="1"/>
        <v>2.1428571428571428</v>
      </c>
    </row>
    <row r="44" spans="1:9" ht="16.5" thickBot="1" x14ac:dyDescent="0.3">
      <c r="A44" s="27"/>
      <c r="B44" s="36" t="s">
        <v>116</v>
      </c>
      <c r="C44" s="3" t="s">
        <v>69</v>
      </c>
      <c r="D44" s="3" t="s">
        <v>117</v>
      </c>
      <c r="E44" s="3" t="s">
        <v>30</v>
      </c>
      <c r="F44" s="3">
        <v>1</v>
      </c>
      <c r="G44" s="37">
        <v>70000</v>
      </c>
      <c r="H44" s="38">
        <f t="shared" si="0"/>
        <v>70000</v>
      </c>
      <c r="I44" s="39">
        <f t="shared" si="1"/>
        <v>7</v>
      </c>
    </row>
    <row r="45" spans="1:9" ht="16.5" thickBot="1" x14ac:dyDescent="0.3">
      <c r="A45" s="27"/>
      <c r="B45" s="40" t="s">
        <v>118</v>
      </c>
      <c r="C45" s="41"/>
      <c r="D45" s="41"/>
      <c r="E45" s="41"/>
      <c r="F45" s="41"/>
      <c r="G45" s="42">
        <f>SUM(G18:G44)</f>
        <v>1932920.62</v>
      </c>
      <c r="H45" s="42">
        <f t="shared" ref="H45:I45" si="2">SUM(H18:H44)</f>
        <v>1146205.3783035714</v>
      </c>
      <c r="I45" s="43">
        <f t="shared" si="2"/>
        <v>114.62053783035712</v>
      </c>
    </row>
    <row r="46" spans="1:9" ht="16.5" thickBot="1" x14ac:dyDescent="0.3">
      <c r="A46" s="27"/>
      <c r="B46" s="44" t="s">
        <v>73</v>
      </c>
      <c r="C46" s="45" t="s">
        <v>4</v>
      </c>
      <c r="D46" s="45" t="s">
        <v>74</v>
      </c>
      <c r="E46" s="45" t="s">
        <v>75</v>
      </c>
      <c r="F46" s="45" t="s">
        <v>76</v>
      </c>
      <c r="G46" s="46" t="s">
        <v>5</v>
      </c>
      <c r="H46" s="46" t="s">
        <v>77</v>
      </c>
      <c r="I46" s="47" t="s">
        <v>6</v>
      </c>
    </row>
    <row r="47" spans="1:9" x14ac:dyDescent="0.25">
      <c r="A47" s="27"/>
      <c r="B47" s="28" t="s">
        <v>119</v>
      </c>
      <c r="C47" s="2" t="s">
        <v>120</v>
      </c>
      <c r="D47" s="2" t="s">
        <v>121</v>
      </c>
      <c r="E47" s="2" t="s">
        <v>26</v>
      </c>
      <c r="F47" s="2">
        <v>7</v>
      </c>
      <c r="G47" s="29">
        <v>46532.38</v>
      </c>
      <c r="H47" s="30">
        <f t="shared" ref="H47:H56" si="3">G47/F47</f>
        <v>6647.482857142857</v>
      </c>
      <c r="I47" s="31">
        <f t="shared" ref="I47:I56" si="4">H47/1000*0.1</f>
        <v>0.66474828571428579</v>
      </c>
    </row>
    <row r="48" spans="1:9" x14ac:dyDescent="0.25">
      <c r="A48" s="27"/>
      <c r="B48" s="32" t="s">
        <v>122</v>
      </c>
      <c r="C48" s="1" t="s">
        <v>123</v>
      </c>
      <c r="D48" s="1" t="s">
        <v>124</v>
      </c>
      <c r="E48" s="1" t="s">
        <v>26</v>
      </c>
      <c r="F48" s="1">
        <v>5</v>
      </c>
      <c r="G48" s="33">
        <v>211034.48</v>
      </c>
      <c r="H48" s="34">
        <f t="shared" si="3"/>
        <v>42206.896000000001</v>
      </c>
      <c r="I48" s="35">
        <f t="shared" si="4"/>
        <v>4.2206896</v>
      </c>
    </row>
    <row r="49" spans="1:9" x14ac:dyDescent="0.25">
      <c r="A49" s="27"/>
      <c r="B49" s="32" t="s">
        <v>125</v>
      </c>
      <c r="C49" s="1" t="s">
        <v>126</v>
      </c>
      <c r="D49" s="1" t="s">
        <v>127</v>
      </c>
      <c r="E49" s="1" t="s">
        <v>26</v>
      </c>
      <c r="F49" s="1">
        <v>6</v>
      </c>
      <c r="G49" s="33">
        <v>155035</v>
      </c>
      <c r="H49" s="34">
        <f t="shared" si="3"/>
        <v>25839.166666666668</v>
      </c>
      <c r="I49" s="35">
        <f t="shared" si="4"/>
        <v>2.5839166666666671</v>
      </c>
    </row>
    <row r="50" spans="1:9" x14ac:dyDescent="0.25">
      <c r="A50" s="27"/>
      <c r="B50" s="32" t="s">
        <v>128</v>
      </c>
      <c r="C50" s="1" t="s">
        <v>129</v>
      </c>
      <c r="D50" s="1" t="s">
        <v>130</v>
      </c>
      <c r="E50" s="1" t="s">
        <v>26</v>
      </c>
      <c r="F50" s="1">
        <v>9</v>
      </c>
      <c r="G50" s="33">
        <v>120189</v>
      </c>
      <c r="H50" s="34">
        <f t="shared" si="3"/>
        <v>13354.333333333334</v>
      </c>
      <c r="I50" s="35">
        <f t="shared" si="4"/>
        <v>1.3354333333333335</v>
      </c>
    </row>
    <row r="51" spans="1:9" x14ac:dyDescent="0.25">
      <c r="A51" s="27"/>
      <c r="B51" s="32" t="s">
        <v>131</v>
      </c>
      <c r="C51" s="1" t="s">
        <v>51</v>
      </c>
      <c r="D51" s="1" t="s">
        <v>132</v>
      </c>
      <c r="E51" s="1" t="s">
        <v>26</v>
      </c>
      <c r="F51" s="1">
        <v>9</v>
      </c>
      <c r="G51" s="33">
        <v>31380</v>
      </c>
      <c r="H51" s="34">
        <f t="shared" si="3"/>
        <v>3486.6666666666665</v>
      </c>
      <c r="I51" s="35">
        <f t="shared" si="4"/>
        <v>0.34866666666666668</v>
      </c>
    </row>
    <row r="52" spans="1:9" x14ac:dyDescent="0.25">
      <c r="A52" s="27"/>
      <c r="B52" s="32" t="s">
        <v>133</v>
      </c>
      <c r="C52" s="1" t="s">
        <v>134</v>
      </c>
      <c r="D52" s="1" t="s">
        <v>135</v>
      </c>
      <c r="E52" s="1" t="s">
        <v>26</v>
      </c>
      <c r="F52" s="1">
        <v>7</v>
      </c>
      <c r="G52" s="33">
        <v>15000</v>
      </c>
      <c r="H52" s="34">
        <f t="shared" si="3"/>
        <v>2142.8571428571427</v>
      </c>
      <c r="I52" s="35">
        <f t="shared" si="4"/>
        <v>0.2142857142857143</v>
      </c>
    </row>
    <row r="53" spans="1:9" x14ac:dyDescent="0.25">
      <c r="A53" s="27"/>
      <c r="B53" s="32" t="s">
        <v>136</v>
      </c>
      <c r="C53" s="1" t="s">
        <v>50</v>
      </c>
      <c r="D53" s="1" t="s">
        <v>137</v>
      </c>
      <c r="E53" s="1" t="s">
        <v>26</v>
      </c>
      <c r="F53" s="1">
        <v>8</v>
      </c>
      <c r="G53" s="33">
        <v>55000</v>
      </c>
      <c r="H53" s="34">
        <f t="shared" si="3"/>
        <v>6875</v>
      </c>
      <c r="I53" s="35">
        <f t="shared" si="4"/>
        <v>0.6875</v>
      </c>
    </row>
    <row r="54" spans="1:9" x14ac:dyDescent="0.25">
      <c r="A54" s="27"/>
      <c r="B54" s="32" t="s">
        <v>136</v>
      </c>
      <c r="C54" s="1" t="s">
        <v>50</v>
      </c>
      <c r="D54" s="1" t="s">
        <v>138</v>
      </c>
      <c r="E54" s="1" t="s">
        <v>26</v>
      </c>
      <c r="F54" s="1">
        <v>9</v>
      </c>
      <c r="G54" s="33">
        <v>50000</v>
      </c>
      <c r="H54" s="34">
        <f t="shared" si="3"/>
        <v>5555.5555555555557</v>
      </c>
      <c r="I54" s="35">
        <f t="shared" si="4"/>
        <v>0.55555555555555558</v>
      </c>
    </row>
    <row r="55" spans="1:9" x14ac:dyDescent="0.25">
      <c r="A55" s="27"/>
      <c r="B55" s="32" t="s">
        <v>136</v>
      </c>
      <c r="C55" s="1" t="s">
        <v>50</v>
      </c>
      <c r="D55" s="1" t="s">
        <v>139</v>
      </c>
      <c r="E55" s="1" t="s">
        <v>26</v>
      </c>
      <c r="F55" s="1">
        <v>9</v>
      </c>
      <c r="G55" s="33">
        <v>40000</v>
      </c>
      <c r="H55" s="34">
        <f t="shared" si="3"/>
        <v>4444.4444444444443</v>
      </c>
      <c r="I55" s="35">
        <f t="shared" si="4"/>
        <v>0.44444444444444448</v>
      </c>
    </row>
    <row r="56" spans="1:9" ht="16.5" thickBot="1" x14ac:dyDescent="0.3">
      <c r="A56" s="27"/>
      <c r="B56" s="48" t="s">
        <v>140</v>
      </c>
      <c r="C56" s="49" t="s">
        <v>141</v>
      </c>
      <c r="D56" s="49" t="s">
        <v>142</v>
      </c>
      <c r="E56" s="49" t="s">
        <v>26</v>
      </c>
      <c r="F56" s="49">
        <v>6</v>
      </c>
      <c r="G56" s="50">
        <v>19627.599999999999</v>
      </c>
      <c r="H56" s="51">
        <f t="shared" si="3"/>
        <v>3271.2666666666664</v>
      </c>
      <c r="I56" s="52">
        <f t="shared" si="4"/>
        <v>0.32712666666666668</v>
      </c>
    </row>
    <row r="57" spans="1:9" ht="16.5" thickBot="1" x14ac:dyDescent="0.3">
      <c r="A57" s="53"/>
      <c r="B57" s="54" t="s">
        <v>143</v>
      </c>
      <c r="C57" s="55"/>
      <c r="D57" s="55"/>
      <c r="E57" s="55"/>
      <c r="F57" s="55"/>
      <c r="G57" s="56">
        <f>SUM(G47:G56)</f>
        <v>743798.46</v>
      </c>
      <c r="H57" s="56">
        <f t="shared" ref="H57:I57" si="5">SUM(H47:H56)</f>
        <v>113823.66933333334</v>
      </c>
      <c r="I57" s="57">
        <f t="shared" si="5"/>
        <v>11.382366933333333</v>
      </c>
    </row>
    <row r="58" spans="1:9" ht="16.5" thickBot="1" x14ac:dyDescent="0.3">
      <c r="A58" s="40" t="s">
        <v>144</v>
      </c>
      <c r="B58" s="41"/>
      <c r="C58" s="41"/>
      <c r="D58" s="41"/>
      <c r="E58" s="41"/>
      <c r="F58" s="41"/>
      <c r="G58" s="42">
        <f>G45+G57</f>
        <v>2676719.08</v>
      </c>
      <c r="H58" s="42">
        <f>H45+H57</f>
        <v>1260029.0476369048</v>
      </c>
      <c r="I58" s="58">
        <f>SUM(I45+I57)</f>
        <v>126.00290476369045</v>
      </c>
    </row>
    <row r="59" spans="1:9" ht="16.5" thickBot="1" x14ac:dyDescent="0.3">
      <c r="A59" s="109" t="s">
        <v>9</v>
      </c>
      <c r="B59" s="110"/>
      <c r="C59" s="110"/>
      <c r="D59" s="110"/>
      <c r="E59" s="110"/>
      <c r="F59" s="110"/>
      <c r="G59" s="110"/>
      <c r="H59" s="110"/>
      <c r="I59" s="111"/>
    </row>
    <row r="60" spans="1:9" ht="16.5" thickBot="1" x14ac:dyDescent="0.3">
      <c r="A60" s="22"/>
      <c r="B60" s="23" t="s">
        <v>73</v>
      </c>
      <c r="C60" s="24" t="s">
        <v>4</v>
      </c>
      <c r="D60" s="24" t="s">
        <v>74</v>
      </c>
      <c r="E60" s="24" t="s">
        <v>75</v>
      </c>
      <c r="F60" s="126" t="s">
        <v>5</v>
      </c>
      <c r="G60" s="127"/>
      <c r="H60" s="25" t="s">
        <v>77</v>
      </c>
      <c r="I60" s="26" t="s">
        <v>6</v>
      </c>
    </row>
    <row r="61" spans="1:9" ht="16.5" thickBot="1" x14ac:dyDescent="0.3">
      <c r="A61" s="27"/>
      <c r="B61" s="28"/>
      <c r="C61" s="2"/>
      <c r="D61" s="2"/>
      <c r="E61" s="2"/>
      <c r="F61" s="128"/>
      <c r="G61" s="129"/>
      <c r="H61" s="59">
        <v>0</v>
      </c>
      <c r="I61" s="60">
        <f>H61/1000*0.1</f>
        <v>0</v>
      </c>
    </row>
    <row r="62" spans="1:9" ht="16.5" thickBot="1" x14ac:dyDescent="0.3">
      <c r="A62" s="40" t="s">
        <v>145</v>
      </c>
      <c r="B62" s="41"/>
      <c r="C62" s="41"/>
      <c r="D62" s="41"/>
      <c r="E62" s="41"/>
      <c r="F62" s="130">
        <f>SUM(F61)</f>
        <v>0</v>
      </c>
      <c r="G62" s="131"/>
      <c r="H62" s="42">
        <f>SUM(H61)</f>
        <v>0</v>
      </c>
      <c r="I62" s="58">
        <f>SUM(I61)</f>
        <v>0</v>
      </c>
    </row>
    <row r="63" spans="1:9" ht="16.5" thickBot="1" x14ac:dyDescent="0.3">
      <c r="A63" s="109" t="s">
        <v>10</v>
      </c>
      <c r="B63" s="110"/>
      <c r="C63" s="110"/>
      <c r="D63" s="110"/>
      <c r="E63" s="110"/>
      <c r="F63" s="110"/>
      <c r="G63" s="110"/>
      <c r="H63" s="110"/>
      <c r="I63" s="111"/>
    </row>
    <row r="64" spans="1:9" ht="16.5" thickBot="1" x14ac:dyDescent="0.3">
      <c r="A64" s="22"/>
      <c r="B64" s="23" t="s">
        <v>73</v>
      </c>
      <c r="C64" s="24" t="s">
        <v>4</v>
      </c>
      <c r="D64" s="24" t="s">
        <v>74</v>
      </c>
      <c r="E64" s="24" t="s">
        <v>75</v>
      </c>
      <c r="F64" s="126" t="s">
        <v>5</v>
      </c>
      <c r="G64" s="127"/>
      <c r="H64" s="25" t="s">
        <v>77</v>
      </c>
      <c r="I64" s="26" t="s">
        <v>6</v>
      </c>
    </row>
    <row r="65" spans="1:9" ht="16.5" thickBot="1" x14ac:dyDescent="0.3">
      <c r="A65" s="27"/>
      <c r="B65" s="28"/>
      <c r="C65" s="2"/>
      <c r="D65" s="2"/>
      <c r="E65" s="2"/>
      <c r="F65" s="128"/>
      <c r="G65" s="129"/>
      <c r="H65" s="59">
        <v>0</v>
      </c>
      <c r="I65" s="60">
        <f>H65/1000*0.1</f>
        <v>0</v>
      </c>
    </row>
    <row r="66" spans="1:9" ht="16.5" thickBot="1" x14ac:dyDescent="0.3">
      <c r="A66" s="61" t="s">
        <v>146</v>
      </c>
      <c r="B66" s="62"/>
      <c r="C66" s="62"/>
      <c r="D66" s="62"/>
      <c r="E66" s="62"/>
      <c r="F66" s="132">
        <f>SUM(F65)</f>
        <v>0</v>
      </c>
      <c r="G66" s="133"/>
      <c r="H66" s="63">
        <f>SUM(H65)</f>
        <v>0</v>
      </c>
      <c r="I66" s="64">
        <f>SUM(I65)</f>
        <v>0</v>
      </c>
    </row>
    <row r="67" spans="1:9" ht="16.5" thickBot="1" x14ac:dyDescent="0.3">
      <c r="A67" s="65" t="s">
        <v>147</v>
      </c>
      <c r="B67" s="66"/>
      <c r="C67" s="67"/>
      <c r="D67" s="67"/>
      <c r="E67" s="67"/>
      <c r="F67" s="67"/>
      <c r="G67" s="67"/>
      <c r="H67" s="68"/>
      <c r="I67" s="69">
        <f>I58+I62+I66</f>
        <v>126.00290476369045</v>
      </c>
    </row>
    <row r="68" spans="1:9" x14ac:dyDescent="0.25">
      <c r="G68" s="5"/>
      <c r="H68" s="5"/>
      <c r="I68" s="6"/>
    </row>
    <row r="69" spans="1:9" x14ac:dyDescent="0.25">
      <c r="G69" s="5"/>
      <c r="H69" s="5"/>
      <c r="I69" s="6"/>
    </row>
    <row r="70" spans="1:9" ht="16.5" thickBot="1" x14ac:dyDescent="0.3">
      <c r="G70" s="5"/>
      <c r="H70" s="5"/>
      <c r="I70" s="6"/>
    </row>
    <row r="71" spans="1:9" ht="16.5" thickBot="1" x14ac:dyDescent="0.3">
      <c r="A71" s="134" t="s">
        <v>11</v>
      </c>
      <c r="B71" s="135"/>
      <c r="C71" s="135"/>
      <c r="D71" s="135"/>
      <c r="E71" s="135"/>
      <c r="F71" s="135"/>
      <c r="G71" s="136"/>
      <c r="H71" s="5"/>
      <c r="I71" s="6"/>
    </row>
    <row r="72" spans="1:9" ht="16.5" thickBot="1" x14ac:dyDescent="0.3">
      <c r="A72" s="70"/>
      <c r="B72" s="135" t="s">
        <v>12</v>
      </c>
      <c r="C72" s="137"/>
      <c r="D72" s="137"/>
      <c r="E72" s="137"/>
      <c r="F72" s="137"/>
      <c r="G72" s="138"/>
      <c r="H72" s="5"/>
      <c r="I72" s="6"/>
    </row>
    <row r="73" spans="1:9" ht="16.5" thickBot="1" x14ac:dyDescent="0.3">
      <c r="A73" s="71"/>
      <c r="B73" s="72"/>
      <c r="C73" s="139" t="s">
        <v>4</v>
      </c>
      <c r="D73" s="139"/>
      <c r="E73" s="139"/>
      <c r="F73" s="140"/>
      <c r="G73" s="73" t="s">
        <v>21</v>
      </c>
      <c r="H73" s="5"/>
      <c r="I73" s="6"/>
    </row>
    <row r="74" spans="1:9" ht="16.5" thickBot="1" x14ac:dyDescent="0.3">
      <c r="A74" s="74"/>
      <c r="B74" s="75"/>
      <c r="C74" s="141"/>
      <c r="D74" s="141"/>
      <c r="E74" s="141"/>
      <c r="F74" s="142"/>
      <c r="G74" s="76"/>
      <c r="H74" s="5"/>
      <c r="I74" s="6"/>
    </row>
    <row r="75" spans="1:9" ht="16.5" thickBot="1" x14ac:dyDescent="0.3">
      <c r="A75" s="77"/>
      <c r="B75" s="78"/>
      <c r="C75" s="123" t="s">
        <v>7</v>
      </c>
      <c r="D75" s="124"/>
      <c r="E75" s="124"/>
      <c r="F75" s="125"/>
      <c r="G75" s="79">
        <f>SUM(G74:G74)</f>
        <v>0</v>
      </c>
      <c r="H75" s="5"/>
      <c r="I75" s="6"/>
    </row>
    <row r="76" spans="1:9" ht="16.5" thickBot="1" x14ac:dyDescent="0.3">
      <c r="A76" s="80"/>
      <c r="B76" s="143" t="s">
        <v>13</v>
      </c>
      <c r="C76" s="137"/>
      <c r="D76" s="137"/>
      <c r="E76" s="137"/>
      <c r="F76" s="137"/>
      <c r="G76" s="138"/>
      <c r="H76" s="5"/>
      <c r="I76" s="6"/>
    </row>
    <row r="77" spans="1:9" ht="16.5" thickBot="1" x14ac:dyDescent="0.3">
      <c r="A77" s="71"/>
      <c r="B77" s="72"/>
      <c r="C77" s="139" t="s">
        <v>4</v>
      </c>
      <c r="D77" s="139"/>
      <c r="E77" s="139"/>
      <c r="F77" s="140"/>
      <c r="G77" s="73" t="s">
        <v>21</v>
      </c>
      <c r="H77" s="5"/>
      <c r="I77" s="6"/>
    </row>
    <row r="78" spans="1:9" ht="16.5" thickBot="1" x14ac:dyDescent="0.3">
      <c r="A78" s="74"/>
      <c r="B78" s="75"/>
      <c r="C78" s="141"/>
      <c r="D78" s="141"/>
      <c r="E78" s="141"/>
      <c r="F78" s="142"/>
      <c r="G78" s="76"/>
      <c r="H78" s="5"/>
      <c r="I78" s="6"/>
    </row>
    <row r="79" spans="1:9" ht="16.5" thickBot="1" x14ac:dyDescent="0.3">
      <c r="A79" s="77"/>
      <c r="B79" s="78"/>
      <c r="C79" s="123" t="s">
        <v>7</v>
      </c>
      <c r="D79" s="124"/>
      <c r="E79" s="124"/>
      <c r="F79" s="125"/>
      <c r="G79" s="79">
        <f>SUM(G78:G78)</f>
        <v>0</v>
      </c>
      <c r="H79" s="5"/>
      <c r="I79" s="6"/>
    </row>
    <row r="80" spans="1:9" ht="16.5" thickBot="1" x14ac:dyDescent="0.3">
      <c r="A80" s="80"/>
      <c r="B80" s="143" t="s">
        <v>14</v>
      </c>
      <c r="C80" s="137"/>
      <c r="D80" s="137"/>
      <c r="E80" s="137"/>
      <c r="F80" s="137"/>
      <c r="G80" s="138"/>
      <c r="H80" s="5"/>
      <c r="I80" s="6"/>
    </row>
    <row r="81" spans="1:9" ht="16.5" thickBot="1" x14ac:dyDescent="0.3">
      <c r="A81" s="71"/>
      <c r="B81" s="72"/>
      <c r="C81" s="144" t="s">
        <v>4</v>
      </c>
      <c r="D81" s="144"/>
      <c r="E81" s="144"/>
      <c r="F81" s="145"/>
      <c r="G81" s="81" t="s">
        <v>22</v>
      </c>
      <c r="H81" s="5"/>
      <c r="I81" s="6"/>
    </row>
    <row r="82" spans="1:9" ht="16.5" thickBot="1" x14ac:dyDescent="0.3">
      <c r="A82" s="74"/>
      <c r="B82" s="75"/>
      <c r="C82" s="141"/>
      <c r="D82" s="141"/>
      <c r="E82" s="141"/>
      <c r="F82" s="142"/>
      <c r="G82" s="76"/>
      <c r="H82" s="5"/>
      <c r="I82" s="6"/>
    </row>
    <row r="83" spans="1:9" ht="16.5" thickBot="1" x14ac:dyDescent="0.3">
      <c r="A83" s="77"/>
      <c r="B83" s="78"/>
      <c r="C83" s="123" t="s">
        <v>7</v>
      </c>
      <c r="D83" s="124"/>
      <c r="E83" s="124"/>
      <c r="F83" s="125"/>
      <c r="G83" s="79">
        <f>SUM(G82:G82)</f>
        <v>0</v>
      </c>
      <c r="H83" s="5"/>
      <c r="I83" s="6"/>
    </row>
    <row r="84" spans="1:9" ht="16.5" thickBot="1" x14ac:dyDescent="0.3">
      <c r="A84" s="80"/>
      <c r="B84" s="143" t="s">
        <v>15</v>
      </c>
      <c r="C84" s="137"/>
      <c r="D84" s="137"/>
      <c r="E84" s="137"/>
      <c r="F84" s="137"/>
      <c r="G84" s="138"/>
      <c r="H84" s="5"/>
      <c r="I84" s="6"/>
    </row>
    <row r="85" spans="1:9" ht="16.5" thickBot="1" x14ac:dyDescent="0.3">
      <c r="A85" s="71"/>
      <c r="B85" s="72"/>
      <c r="C85" s="144" t="s">
        <v>4</v>
      </c>
      <c r="D85" s="144"/>
      <c r="E85" s="144"/>
      <c r="F85" s="145"/>
      <c r="G85" s="81" t="s">
        <v>23</v>
      </c>
      <c r="H85" s="5"/>
      <c r="I85" s="6"/>
    </row>
    <row r="86" spans="1:9" ht="16.5" thickBot="1" x14ac:dyDescent="0.3">
      <c r="A86" s="74"/>
      <c r="B86" s="75"/>
      <c r="C86" s="146"/>
      <c r="D86" s="146"/>
      <c r="E86" s="146"/>
      <c r="F86" s="147"/>
      <c r="G86" s="82"/>
      <c r="H86" s="5"/>
      <c r="I86" s="6"/>
    </row>
    <row r="87" spans="1:9" ht="16.5" thickBot="1" x14ac:dyDescent="0.3">
      <c r="A87" s="77"/>
      <c r="B87" s="78"/>
      <c r="C87" s="124" t="s">
        <v>7</v>
      </c>
      <c r="D87" s="124"/>
      <c r="E87" s="124"/>
      <c r="F87" s="125"/>
      <c r="G87" s="83">
        <f>SUM(G86:G86)</f>
        <v>0</v>
      </c>
      <c r="H87" s="5"/>
      <c r="I87" s="6"/>
    </row>
    <row r="88" spans="1:9" ht="16.5" thickBot="1" x14ac:dyDescent="0.3">
      <c r="A88" s="80"/>
      <c r="B88" s="143" t="s">
        <v>16</v>
      </c>
      <c r="C88" s="137"/>
      <c r="D88" s="137"/>
      <c r="E88" s="137"/>
      <c r="F88" s="137"/>
      <c r="G88" s="138"/>
      <c r="H88" s="5"/>
      <c r="I88" s="6"/>
    </row>
    <row r="89" spans="1:9" ht="16.5" thickBot="1" x14ac:dyDescent="0.3">
      <c r="A89" s="71"/>
      <c r="B89" s="72"/>
      <c r="C89" s="144" t="s">
        <v>4</v>
      </c>
      <c r="D89" s="144"/>
      <c r="E89" s="144"/>
      <c r="F89" s="145"/>
      <c r="G89" s="81" t="s">
        <v>24</v>
      </c>
      <c r="H89" s="5"/>
      <c r="I89" s="6"/>
    </row>
    <row r="90" spans="1:9" ht="16.5" thickBot="1" x14ac:dyDescent="0.3">
      <c r="A90" s="74"/>
      <c r="B90" s="75"/>
      <c r="C90" s="146"/>
      <c r="D90" s="146"/>
      <c r="E90" s="146"/>
      <c r="F90" s="147"/>
      <c r="G90" s="82"/>
      <c r="H90" s="5"/>
      <c r="I90" s="6"/>
    </row>
    <row r="91" spans="1:9" ht="16.5" thickBot="1" x14ac:dyDescent="0.3">
      <c r="A91" s="77"/>
      <c r="B91" s="78"/>
      <c r="C91" s="124" t="s">
        <v>7</v>
      </c>
      <c r="D91" s="124"/>
      <c r="E91" s="124"/>
      <c r="F91" s="125"/>
      <c r="G91" s="83">
        <f>SUM(G90:G90)</f>
        <v>0</v>
      </c>
      <c r="H91" s="5"/>
      <c r="I91" s="6"/>
    </row>
    <row r="92" spans="1:9" ht="16.5" thickBot="1" x14ac:dyDescent="0.3">
      <c r="A92" s="80"/>
      <c r="B92" s="143" t="s">
        <v>17</v>
      </c>
      <c r="C92" s="135"/>
      <c r="D92" s="135"/>
      <c r="E92" s="135"/>
      <c r="F92" s="135"/>
      <c r="G92" s="136"/>
      <c r="H92" s="5"/>
      <c r="I92" s="6"/>
    </row>
    <row r="93" spans="1:9" ht="16.5" thickBot="1" x14ac:dyDescent="0.3">
      <c r="A93" s="71"/>
      <c r="B93" s="72"/>
      <c r="C93" s="155" t="s">
        <v>4</v>
      </c>
      <c r="D93" s="135"/>
      <c r="E93" s="135"/>
      <c r="F93" s="84" t="s">
        <v>18</v>
      </c>
      <c r="G93" s="81" t="s">
        <v>6</v>
      </c>
      <c r="H93" s="5"/>
      <c r="I93" s="6"/>
    </row>
    <row r="94" spans="1:9" x14ac:dyDescent="0.25">
      <c r="A94" s="74"/>
      <c r="B94" s="75"/>
      <c r="C94" s="148"/>
      <c r="D94" s="149"/>
      <c r="E94" s="149"/>
      <c r="F94" s="2"/>
      <c r="G94" s="82"/>
      <c r="H94" s="5"/>
      <c r="I94" s="6"/>
    </row>
    <row r="95" spans="1:9" ht="16.5" thickBot="1" x14ac:dyDescent="0.3">
      <c r="A95" s="77"/>
      <c r="B95" s="78"/>
      <c r="C95" s="150" t="s">
        <v>7</v>
      </c>
      <c r="D95" s="150"/>
      <c r="E95" s="150"/>
      <c r="F95" s="151"/>
      <c r="G95" s="83">
        <f>SUM(G94:G94)</f>
        <v>0</v>
      </c>
      <c r="H95" s="5"/>
      <c r="I95" s="6"/>
    </row>
    <row r="96" spans="1:9" ht="16.5" thickBot="1" x14ac:dyDescent="0.3">
      <c r="A96" s="152" t="s">
        <v>148</v>
      </c>
      <c r="B96" s="153"/>
      <c r="C96" s="154"/>
      <c r="D96" s="154"/>
      <c r="E96" s="154"/>
      <c r="F96" s="154"/>
      <c r="G96" s="85">
        <f>G75+G79+G83+G87+G91+G95</f>
        <v>0</v>
      </c>
      <c r="H96" s="5"/>
      <c r="I96" s="6"/>
    </row>
    <row r="97" spans="7:9" x14ac:dyDescent="0.25">
      <c r="G97" s="5"/>
      <c r="H97" s="5"/>
      <c r="I97" s="6"/>
    </row>
    <row r="98" spans="7:9" x14ac:dyDescent="0.25">
      <c r="G98" s="5"/>
      <c r="H98" s="5"/>
      <c r="I98" s="6"/>
    </row>
  </sheetData>
  <mergeCells count="39">
    <mergeCell ref="C94:E94"/>
    <mergeCell ref="C95:F95"/>
    <mergeCell ref="A96:F96"/>
    <mergeCell ref="B88:G88"/>
    <mergeCell ref="C89:F89"/>
    <mergeCell ref="C90:F90"/>
    <mergeCell ref="C91:F91"/>
    <mergeCell ref="B92:G92"/>
    <mergeCell ref="C93:E93"/>
    <mergeCell ref="C87:F87"/>
    <mergeCell ref="B76:G76"/>
    <mergeCell ref="C77:F77"/>
    <mergeCell ref="C78:F78"/>
    <mergeCell ref="C79:F79"/>
    <mergeCell ref="B80:G80"/>
    <mergeCell ref="C81:F81"/>
    <mergeCell ref="C82:F82"/>
    <mergeCell ref="C83:F83"/>
    <mergeCell ref="B84:G84"/>
    <mergeCell ref="C85:F85"/>
    <mergeCell ref="C86:F86"/>
    <mergeCell ref="C75:F75"/>
    <mergeCell ref="F60:G60"/>
    <mergeCell ref="F61:G61"/>
    <mergeCell ref="F62:G62"/>
    <mergeCell ref="A63:I63"/>
    <mergeCell ref="F64:G64"/>
    <mergeCell ref="F65:G65"/>
    <mergeCell ref="F66:G66"/>
    <mergeCell ref="A71:G71"/>
    <mergeCell ref="B72:G72"/>
    <mergeCell ref="C73:F73"/>
    <mergeCell ref="C74:F74"/>
    <mergeCell ref="A59:I59"/>
    <mergeCell ref="B3:E3"/>
    <mergeCell ref="B4:E4"/>
    <mergeCell ref="D8:E8"/>
    <mergeCell ref="A15:I15"/>
    <mergeCell ref="A16:I1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Q101"/>
  <sheetViews>
    <sheetView zoomScale="90" zoomScaleNormal="90" workbookViewId="0">
      <selection activeCell="J10" sqref="J10"/>
    </sheetView>
  </sheetViews>
  <sheetFormatPr baseColWidth="10" defaultRowHeight="15.75" x14ac:dyDescent="0.25"/>
  <cols>
    <col min="7" max="7" width="11.375" bestFit="1" customWidth="1"/>
    <col min="8" max="8" width="16.5" customWidth="1"/>
    <col min="12" max="12" width="43.875" customWidth="1"/>
  </cols>
  <sheetData>
    <row r="2" spans="1:17" ht="16.5" thickBot="1" x14ac:dyDescent="0.3"/>
    <row r="3" spans="1:17" x14ac:dyDescent="0.25">
      <c r="A3" s="4" t="s">
        <v>0</v>
      </c>
      <c r="B3" s="112" t="s">
        <v>52</v>
      </c>
      <c r="C3" s="113"/>
      <c r="D3" s="113"/>
      <c r="E3" s="114"/>
      <c r="G3" s="5"/>
      <c r="H3" s="5"/>
      <c r="I3" s="6"/>
    </row>
    <row r="4" spans="1:17" ht="16.5" thickBot="1" x14ac:dyDescent="0.3">
      <c r="A4" s="7" t="s">
        <v>1</v>
      </c>
      <c r="B4" s="115" t="s">
        <v>70</v>
      </c>
      <c r="C4" s="116"/>
      <c r="D4" s="116"/>
      <c r="E4" s="117"/>
      <c r="G4" s="5"/>
      <c r="H4" s="5"/>
      <c r="I4" s="6"/>
    </row>
    <row r="5" spans="1:17" x14ac:dyDescent="0.25">
      <c r="G5" s="5"/>
      <c r="H5" s="5"/>
      <c r="I5" s="6"/>
    </row>
    <row r="6" spans="1:17" x14ac:dyDescent="0.25">
      <c r="G6" s="5"/>
      <c r="H6" s="5"/>
      <c r="I6" s="6"/>
    </row>
    <row r="7" spans="1:17" ht="16.5" thickBot="1" x14ac:dyDescent="0.3">
      <c r="G7" s="5"/>
      <c r="H7" s="5"/>
      <c r="I7" s="6"/>
    </row>
    <row r="8" spans="1:17" ht="16.5" thickBot="1" x14ac:dyDescent="0.3">
      <c r="A8" s="8" t="s">
        <v>2</v>
      </c>
      <c r="B8" s="9"/>
      <c r="D8" s="118" t="s">
        <v>71</v>
      </c>
      <c r="E8" s="119"/>
      <c r="G8" s="5"/>
      <c r="H8" s="5"/>
      <c r="I8" s="6"/>
    </row>
    <row r="9" spans="1:17" x14ac:dyDescent="0.25">
      <c r="A9" s="10" t="s">
        <v>47</v>
      </c>
      <c r="B9" s="11" t="s">
        <v>26</v>
      </c>
      <c r="D9" s="12" t="s">
        <v>19</v>
      </c>
      <c r="E9" s="13">
        <f>I70</f>
        <v>17.360198720833338</v>
      </c>
      <c r="G9" s="5"/>
      <c r="H9" s="5"/>
      <c r="I9" s="6"/>
    </row>
    <row r="10" spans="1:17" ht="16.5" thickBot="1" x14ac:dyDescent="0.3">
      <c r="A10" s="14" t="s">
        <v>48</v>
      </c>
      <c r="B10" s="15" t="s">
        <v>149</v>
      </c>
      <c r="D10" s="16" t="s">
        <v>20</v>
      </c>
      <c r="E10" s="17">
        <f>G99</f>
        <v>0</v>
      </c>
      <c r="G10" s="5"/>
      <c r="H10" s="5"/>
      <c r="I10" s="6"/>
      <c r="L10" s="86"/>
      <c r="M10" s="86"/>
      <c r="N10" s="86"/>
      <c r="O10" s="86"/>
      <c r="P10" s="86"/>
      <c r="Q10" s="86"/>
    </row>
    <row r="11" spans="1:17" ht="16.5" thickBot="1" x14ac:dyDescent="0.3">
      <c r="A11" s="18" t="s">
        <v>49</v>
      </c>
      <c r="B11" s="19" t="s">
        <v>26</v>
      </c>
      <c r="D11" s="20" t="s">
        <v>72</v>
      </c>
      <c r="E11" s="21">
        <f>E9*0.7+E10*0.3</f>
        <v>12.152139104583336</v>
      </c>
      <c r="G11" s="5"/>
      <c r="H11" s="5"/>
      <c r="I11" s="6"/>
      <c r="N11" s="6"/>
      <c r="O11" s="6"/>
      <c r="P11" s="6"/>
      <c r="Q11" s="87"/>
    </row>
    <row r="12" spans="1:17" x14ac:dyDescent="0.25">
      <c r="G12" s="5"/>
      <c r="H12" s="5"/>
      <c r="I12" s="6"/>
    </row>
    <row r="13" spans="1:17" x14ac:dyDescent="0.25">
      <c r="G13" s="5"/>
      <c r="H13" s="5"/>
      <c r="I13" s="6"/>
      <c r="L13" s="86"/>
      <c r="M13" s="88"/>
    </row>
    <row r="14" spans="1:17" ht="16.5" thickBot="1" x14ac:dyDescent="0.3">
      <c r="G14" s="5"/>
      <c r="H14" s="5"/>
      <c r="I14" s="6"/>
    </row>
    <row r="15" spans="1:17" x14ac:dyDescent="0.25">
      <c r="A15" s="120" t="s">
        <v>3</v>
      </c>
      <c r="B15" s="121"/>
      <c r="C15" s="121"/>
      <c r="D15" s="121"/>
      <c r="E15" s="121"/>
      <c r="F15" s="121"/>
      <c r="G15" s="121"/>
      <c r="H15" s="121"/>
      <c r="I15" s="122"/>
      <c r="L15" s="86"/>
    </row>
    <row r="16" spans="1:17" ht="16.5" thickBot="1" x14ac:dyDescent="0.3">
      <c r="A16" s="109" t="s">
        <v>8</v>
      </c>
      <c r="B16" s="110"/>
      <c r="C16" s="110"/>
      <c r="D16" s="110"/>
      <c r="E16" s="110"/>
      <c r="F16" s="110"/>
      <c r="G16" s="110"/>
      <c r="H16" s="110"/>
      <c r="I16" s="111"/>
      <c r="L16" s="86"/>
    </row>
    <row r="17" spans="1:12" ht="16.5" thickBot="1" x14ac:dyDescent="0.3">
      <c r="A17" s="22"/>
      <c r="B17" s="23" t="s">
        <v>73</v>
      </c>
      <c r="C17" s="24" t="s">
        <v>4</v>
      </c>
      <c r="D17" s="24" t="s">
        <v>74</v>
      </c>
      <c r="E17" s="24" t="s">
        <v>75</v>
      </c>
      <c r="F17" s="24" t="s">
        <v>76</v>
      </c>
      <c r="G17" s="25" t="s">
        <v>5</v>
      </c>
      <c r="H17" s="25" t="s">
        <v>77</v>
      </c>
      <c r="I17" s="26" t="s">
        <v>6</v>
      </c>
      <c r="L17" s="86"/>
    </row>
    <row r="18" spans="1:12" x14ac:dyDescent="0.25">
      <c r="A18" s="27"/>
      <c r="B18" s="28"/>
      <c r="C18" s="2" t="s">
        <v>150</v>
      </c>
      <c r="D18" s="2"/>
      <c r="E18" s="2" t="s">
        <v>149</v>
      </c>
      <c r="F18" s="2">
        <v>4</v>
      </c>
      <c r="G18" s="29">
        <v>8100</v>
      </c>
      <c r="H18" s="30">
        <f>G18*0.25+(G18*0.75)/F18</f>
        <v>3543.75</v>
      </c>
      <c r="I18" s="31">
        <f>H18/1000*0.1</f>
        <v>0.35437500000000005</v>
      </c>
      <c r="L18" s="86"/>
    </row>
    <row r="19" spans="1:12" x14ac:dyDescent="0.25">
      <c r="A19" s="27"/>
      <c r="B19" s="32"/>
      <c r="C19" s="1" t="s">
        <v>151</v>
      </c>
      <c r="D19" s="1"/>
      <c r="E19" s="1" t="s">
        <v>149</v>
      </c>
      <c r="F19" s="1">
        <v>4</v>
      </c>
      <c r="G19" s="33">
        <v>4050</v>
      </c>
      <c r="H19" s="34">
        <f t="shared" ref="H19:H43" si="0">G19*0.25+(G19*0.75)/F19</f>
        <v>1771.875</v>
      </c>
      <c r="I19" s="35">
        <f t="shared" ref="I19:I43" si="1">H19/1000*0.1</f>
        <v>0.17718750000000003</v>
      </c>
    </row>
    <row r="20" spans="1:12" x14ac:dyDescent="0.25">
      <c r="A20" s="27"/>
      <c r="B20" s="32"/>
      <c r="C20" s="1" t="s">
        <v>153</v>
      </c>
      <c r="D20" s="1"/>
      <c r="E20" s="1" t="s">
        <v>149</v>
      </c>
      <c r="F20" s="1">
        <v>4</v>
      </c>
      <c r="G20" s="33">
        <v>10034.879999999999</v>
      </c>
      <c r="H20" s="34">
        <f t="shared" si="0"/>
        <v>4390.26</v>
      </c>
      <c r="I20" s="35">
        <f t="shared" si="1"/>
        <v>0.43902600000000008</v>
      </c>
      <c r="L20" s="86"/>
    </row>
    <row r="21" spans="1:12" x14ac:dyDescent="0.25">
      <c r="A21" s="27"/>
      <c r="B21" s="32"/>
      <c r="C21" s="1" t="s">
        <v>154</v>
      </c>
      <c r="D21" s="1"/>
      <c r="E21" s="1" t="s">
        <v>149</v>
      </c>
      <c r="F21" s="1">
        <v>4</v>
      </c>
      <c r="G21" s="33">
        <v>6800</v>
      </c>
      <c r="H21" s="34">
        <f t="shared" si="0"/>
        <v>2975</v>
      </c>
      <c r="I21" s="35">
        <f t="shared" si="1"/>
        <v>0.29750000000000004</v>
      </c>
      <c r="L21" s="86"/>
    </row>
    <row r="22" spans="1:12" x14ac:dyDescent="0.25">
      <c r="A22" s="27"/>
      <c r="B22" s="32"/>
      <c r="C22" s="1" t="s">
        <v>155</v>
      </c>
      <c r="D22" s="1"/>
      <c r="E22" s="1" t="s">
        <v>149</v>
      </c>
      <c r="F22" s="1">
        <v>4</v>
      </c>
      <c r="G22" s="33">
        <v>1248</v>
      </c>
      <c r="H22" s="34">
        <f t="shared" si="0"/>
        <v>546</v>
      </c>
      <c r="I22" s="35">
        <f t="shared" si="1"/>
        <v>5.460000000000001E-2</v>
      </c>
      <c r="L22" s="86"/>
    </row>
    <row r="23" spans="1:12" x14ac:dyDescent="0.25">
      <c r="A23" s="27"/>
      <c r="B23" s="32"/>
      <c r="C23" t="s">
        <v>157</v>
      </c>
      <c r="D23" s="1"/>
      <c r="E23" s="1" t="s">
        <v>149</v>
      </c>
      <c r="F23" s="1">
        <v>1</v>
      </c>
      <c r="G23" s="33">
        <v>3000</v>
      </c>
      <c r="H23" s="34">
        <f t="shared" si="0"/>
        <v>3000</v>
      </c>
      <c r="I23" s="35">
        <f t="shared" si="1"/>
        <v>0.30000000000000004</v>
      </c>
      <c r="L23" s="86"/>
    </row>
    <row r="24" spans="1:12" x14ac:dyDescent="0.25">
      <c r="A24" s="27"/>
      <c r="B24" s="32"/>
      <c r="C24" s="1" t="s">
        <v>158</v>
      </c>
      <c r="D24" s="1"/>
      <c r="E24" s="1" t="s">
        <v>149</v>
      </c>
      <c r="F24" s="1">
        <v>4</v>
      </c>
      <c r="G24" s="33">
        <v>22026</v>
      </c>
      <c r="H24" s="34">
        <f t="shared" si="0"/>
        <v>9636.375</v>
      </c>
      <c r="I24" s="35">
        <f t="shared" si="1"/>
        <v>0.96363749999999992</v>
      </c>
    </row>
    <row r="25" spans="1:12" x14ac:dyDescent="0.25">
      <c r="A25" s="27"/>
      <c r="B25" s="32"/>
      <c r="C25" s="1" t="s">
        <v>159</v>
      </c>
      <c r="D25" s="1"/>
      <c r="E25" s="1" t="s">
        <v>149</v>
      </c>
      <c r="F25" s="1">
        <v>4</v>
      </c>
      <c r="G25" s="33">
        <v>8100</v>
      </c>
      <c r="H25" s="34">
        <f t="shared" si="0"/>
        <v>3543.75</v>
      </c>
      <c r="I25" s="35">
        <f t="shared" si="1"/>
        <v>0.35437500000000005</v>
      </c>
    </row>
    <row r="26" spans="1:12" x14ac:dyDescent="0.25">
      <c r="A26" s="27"/>
      <c r="B26" s="32"/>
      <c r="C26" s="1" t="s">
        <v>160</v>
      </c>
      <c r="D26" s="1"/>
      <c r="E26" s="1" t="s">
        <v>149</v>
      </c>
      <c r="F26" s="1">
        <v>5</v>
      </c>
      <c r="G26" s="33">
        <v>3852</v>
      </c>
      <c r="H26" s="34">
        <f t="shared" si="0"/>
        <v>1540.8</v>
      </c>
      <c r="I26" s="35">
        <f t="shared" si="1"/>
        <v>0.15407999999999999</v>
      </c>
    </row>
    <row r="27" spans="1:12" x14ac:dyDescent="0.25">
      <c r="A27" s="27"/>
      <c r="B27" s="32"/>
      <c r="C27" s="1" t="s">
        <v>161</v>
      </c>
      <c r="D27" s="1"/>
      <c r="E27" s="1" t="s">
        <v>149</v>
      </c>
      <c r="F27" s="1">
        <v>5</v>
      </c>
      <c r="G27" s="33">
        <v>4308</v>
      </c>
      <c r="H27" s="34">
        <f t="shared" si="0"/>
        <v>1723.2</v>
      </c>
      <c r="I27" s="35">
        <f t="shared" si="1"/>
        <v>0.17232000000000003</v>
      </c>
    </row>
    <row r="28" spans="1:12" x14ac:dyDescent="0.25">
      <c r="A28" s="27"/>
      <c r="B28" s="32"/>
      <c r="C28" s="1" t="s">
        <v>162</v>
      </c>
      <c r="D28" s="1"/>
      <c r="E28" s="1" t="s">
        <v>149</v>
      </c>
      <c r="F28" s="1">
        <v>5</v>
      </c>
      <c r="G28" s="33">
        <v>40000</v>
      </c>
      <c r="H28" s="34">
        <f t="shared" si="0"/>
        <v>16000</v>
      </c>
      <c r="I28" s="35">
        <f t="shared" si="1"/>
        <v>1.6</v>
      </c>
    </row>
    <row r="29" spans="1:12" x14ac:dyDescent="0.25">
      <c r="A29" s="27"/>
      <c r="B29" s="32"/>
      <c r="C29" s="1" t="s">
        <v>163</v>
      </c>
      <c r="D29" s="1"/>
      <c r="E29" s="1" t="s">
        <v>149</v>
      </c>
      <c r="F29" s="1">
        <v>1</v>
      </c>
      <c r="G29" s="33">
        <v>1860</v>
      </c>
      <c r="H29" s="34">
        <f t="shared" si="0"/>
        <v>1860</v>
      </c>
      <c r="I29" s="35">
        <f t="shared" si="1"/>
        <v>0.18600000000000003</v>
      </c>
    </row>
    <row r="30" spans="1:12" x14ac:dyDescent="0.25">
      <c r="A30" s="27"/>
      <c r="B30" s="32"/>
      <c r="C30" s="1" t="s">
        <v>164</v>
      </c>
      <c r="D30" s="1"/>
      <c r="E30" s="1" t="s">
        <v>149</v>
      </c>
      <c r="F30" s="1">
        <v>1</v>
      </c>
      <c r="G30" s="33">
        <v>6050</v>
      </c>
      <c r="H30" s="34">
        <f t="shared" si="0"/>
        <v>6050</v>
      </c>
      <c r="I30" s="35">
        <f t="shared" si="1"/>
        <v>0.60499999999999998</v>
      </c>
    </row>
    <row r="31" spans="1:12" x14ac:dyDescent="0.25">
      <c r="A31" s="27"/>
      <c r="B31" s="32"/>
      <c r="C31" s="1" t="s">
        <v>165</v>
      </c>
      <c r="D31" s="1"/>
      <c r="E31" s="1" t="s">
        <v>149</v>
      </c>
      <c r="F31" s="1">
        <v>4</v>
      </c>
      <c r="G31" s="33">
        <v>6000</v>
      </c>
      <c r="H31" s="34">
        <f t="shared" si="0"/>
        <v>2625</v>
      </c>
      <c r="I31" s="35">
        <f t="shared" si="1"/>
        <v>0.26250000000000001</v>
      </c>
    </row>
    <row r="32" spans="1:12" x14ac:dyDescent="0.25">
      <c r="A32" s="27"/>
      <c r="B32" s="32"/>
      <c r="C32" s="1" t="s">
        <v>166</v>
      </c>
      <c r="D32" s="1"/>
      <c r="E32" s="1" t="s">
        <v>149</v>
      </c>
      <c r="F32" s="1">
        <v>1</v>
      </c>
      <c r="G32" s="33">
        <v>3960</v>
      </c>
      <c r="H32" s="34">
        <f t="shared" si="0"/>
        <v>3960</v>
      </c>
      <c r="I32" s="35">
        <f t="shared" si="1"/>
        <v>0.39600000000000002</v>
      </c>
    </row>
    <row r="33" spans="1:9" x14ac:dyDescent="0.25">
      <c r="A33" s="27"/>
      <c r="B33" s="32"/>
      <c r="C33" s="1" t="s">
        <v>167</v>
      </c>
      <c r="D33" s="1"/>
      <c r="E33" s="1" t="s">
        <v>149</v>
      </c>
      <c r="F33" s="1">
        <v>1</v>
      </c>
      <c r="G33" s="33">
        <v>845</v>
      </c>
      <c r="H33" s="34">
        <f t="shared" si="0"/>
        <v>845</v>
      </c>
      <c r="I33" s="35">
        <f t="shared" si="1"/>
        <v>8.4500000000000006E-2</v>
      </c>
    </row>
    <row r="34" spans="1:9" x14ac:dyDescent="0.25">
      <c r="A34" s="27"/>
      <c r="B34" s="32"/>
      <c r="C34" s="1" t="s">
        <v>168</v>
      </c>
      <c r="D34" s="1"/>
      <c r="E34" s="1" t="s">
        <v>149</v>
      </c>
      <c r="F34" s="1">
        <v>4</v>
      </c>
      <c r="G34" s="33">
        <v>24000</v>
      </c>
      <c r="H34" s="34">
        <f t="shared" si="0"/>
        <v>10500</v>
      </c>
      <c r="I34" s="35">
        <f t="shared" si="1"/>
        <v>1.05</v>
      </c>
    </row>
    <row r="35" spans="1:9" x14ac:dyDescent="0.25">
      <c r="A35" s="27"/>
      <c r="B35" s="32"/>
      <c r="C35" s="1" t="s">
        <v>169</v>
      </c>
      <c r="D35" s="1"/>
      <c r="E35" s="1" t="s">
        <v>149</v>
      </c>
      <c r="F35" s="1">
        <v>5</v>
      </c>
      <c r="G35" s="33">
        <v>12000</v>
      </c>
      <c r="H35" s="34">
        <f t="shared" si="0"/>
        <v>4800</v>
      </c>
      <c r="I35" s="35">
        <f t="shared" si="1"/>
        <v>0.48</v>
      </c>
    </row>
    <row r="36" spans="1:9" x14ac:dyDescent="0.25">
      <c r="A36" s="27"/>
      <c r="B36" s="32"/>
      <c r="C36" s="1" t="s">
        <v>170</v>
      </c>
      <c r="D36" s="1"/>
      <c r="E36" s="1" t="s">
        <v>149</v>
      </c>
      <c r="F36" s="1">
        <v>5</v>
      </c>
      <c r="G36" s="33">
        <v>4333.33</v>
      </c>
      <c r="H36" s="34">
        <f t="shared" si="0"/>
        <v>1733.3319999999999</v>
      </c>
      <c r="I36" s="35">
        <f t="shared" si="1"/>
        <v>0.17333319999999999</v>
      </c>
    </row>
    <row r="37" spans="1:9" x14ac:dyDescent="0.25">
      <c r="A37" s="27"/>
      <c r="B37" s="32"/>
      <c r="C37" s="1" t="s">
        <v>171</v>
      </c>
      <c r="D37" s="1"/>
      <c r="E37" s="1" t="s">
        <v>149</v>
      </c>
      <c r="F37" s="1">
        <v>4</v>
      </c>
      <c r="G37" s="33">
        <v>59000</v>
      </c>
      <c r="H37" s="34">
        <f t="shared" si="0"/>
        <v>25812.5</v>
      </c>
      <c r="I37" s="35">
        <f t="shared" si="1"/>
        <v>2.5812500000000003</v>
      </c>
    </row>
    <row r="38" spans="1:9" x14ac:dyDescent="0.25">
      <c r="A38" s="27"/>
      <c r="B38" s="32"/>
      <c r="C38" s="1" t="s">
        <v>172</v>
      </c>
      <c r="D38" s="1"/>
      <c r="E38" s="1" t="s">
        <v>149</v>
      </c>
      <c r="F38" s="1">
        <v>4</v>
      </c>
      <c r="G38" s="33">
        <v>8264</v>
      </c>
      <c r="H38" s="34">
        <f t="shared" si="0"/>
        <v>3615.5</v>
      </c>
      <c r="I38" s="35">
        <f t="shared" si="1"/>
        <v>0.36155000000000004</v>
      </c>
    </row>
    <row r="39" spans="1:9" x14ac:dyDescent="0.25">
      <c r="A39" s="27"/>
      <c r="B39" s="32"/>
      <c r="C39" s="1" t="s">
        <v>173</v>
      </c>
      <c r="D39" s="1"/>
      <c r="E39" s="1" t="s">
        <v>149</v>
      </c>
      <c r="F39" s="1">
        <v>4</v>
      </c>
      <c r="G39" s="33">
        <v>10000</v>
      </c>
      <c r="H39" s="34">
        <f t="shared" si="0"/>
        <v>4375</v>
      </c>
      <c r="I39" s="35">
        <f t="shared" si="1"/>
        <v>0.4375</v>
      </c>
    </row>
    <row r="40" spans="1:9" x14ac:dyDescent="0.25">
      <c r="A40" s="27"/>
      <c r="B40" s="32"/>
      <c r="C40" s="1" t="s">
        <v>175</v>
      </c>
      <c r="D40" s="1"/>
      <c r="E40" s="1" t="s">
        <v>149</v>
      </c>
      <c r="F40" s="1">
        <v>5</v>
      </c>
      <c r="G40" s="33">
        <v>11785</v>
      </c>
      <c r="H40" s="34">
        <f t="shared" si="0"/>
        <v>4714</v>
      </c>
      <c r="I40" s="35">
        <f t="shared" si="1"/>
        <v>0.47140000000000004</v>
      </c>
    </row>
    <row r="41" spans="1:9" x14ac:dyDescent="0.25">
      <c r="A41" s="27"/>
      <c r="B41" s="32"/>
      <c r="C41" s="1" t="s">
        <v>176</v>
      </c>
      <c r="D41" s="1"/>
      <c r="E41" s="1" t="s">
        <v>149</v>
      </c>
      <c r="F41" s="1">
        <v>5</v>
      </c>
      <c r="G41" s="33">
        <v>20000</v>
      </c>
      <c r="H41" s="34">
        <f t="shared" si="0"/>
        <v>8000</v>
      </c>
      <c r="I41" s="35">
        <f t="shared" si="1"/>
        <v>0.8</v>
      </c>
    </row>
    <row r="42" spans="1:9" x14ac:dyDescent="0.25">
      <c r="A42" s="27"/>
      <c r="B42" s="32"/>
      <c r="C42" s="1" t="s">
        <v>177</v>
      </c>
      <c r="D42" s="1"/>
      <c r="E42" s="1" t="s">
        <v>149</v>
      </c>
      <c r="F42" s="1">
        <v>1</v>
      </c>
      <c r="G42" s="33">
        <v>1666.67</v>
      </c>
      <c r="H42" s="34">
        <f t="shared" si="0"/>
        <v>1666.67</v>
      </c>
      <c r="I42" s="35">
        <f t="shared" si="1"/>
        <v>0.16666700000000001</v>
      </c>
    </row>
    <row r="43" spans="1:9" x14ac:dyDescent="0.25">
      <c r="A43" s="27"/>
      <c r="B43" s="32"/>
      <c r="C43" s="1" t="s">
        <v>178</v>
      </c>
      <c r="D43" s="1"/>
      <c r="E43" s="1" t="s">
        <v>149</v>
      </c>
      <c r="F43" s="1">
        <v>4</v>
      </c>
      <c r="G43" s="33">
        <v>5974.61</v>
      </c>
      <c r="H43" s="34">
        <f t="shared" si="0"/>
        <v>2613.8918749999998</v>
      </c>
      <c r="I43" s="35">
        <f t="shared" si="1"/>
        <v>0.26138918750000001</v>
      </c>
    </row>
    <row r="44" spans="1:9" x14ac:dyDescent="0.25">
      <c r="A44" s="27"/>
      <c r="B44" s="36"/>
      <c r="C44" s="3" t="s">
        <v>179</v>
      </c>
      <c r="D44" s="3"/>
      <c r="E44" s="89" t="s">
        <v>149</v>
      </c>
      <c r="F44" s="3">
        <v>5</v>
      </c>
      <c r="G44" s="37">
        <v>9700</v>
      </c>
      <c r="H44" s="38">
        <f>G44*0.25+(G44*0.75)/F44</f>
        <v>3880</v>
      </c>
      <c r="I44" s="39">
        <f>H44/1000*0.1</f>
        <v>0.38800000000000001</v>
      </c>
    </row>
    <row r="45" spans="1:9" x14ac:dyDescent="0.25">
      <c r="A45" s="90"/>
      <c r="B45" s="1"/>
      <c r="C45" s="1" t="s">
        <v>180</v>
      </c>
      <c r="D45" s="1"/>
      <c r="E45" s="1" t="s">
        <v>149</v>
      </c>
      <c r="F45" s="1">
        <v>1</v>
      </c>
      <c r="G45" s="33">
        <v>8800</v>
      </c>
      <c r="H45" s="34">
        <f t="shared" ref="H45:H46" si="2">G45*0.25+(G45*0.75)/F45</f>
        <v>8800</v>
      </c>
      <c r="I45" s="95">
        <f t="shared" ref="I45:I47" si="3">H45/1000*0.1</f>
        <v>0.88000000000000012</v>
      </c>
    </row>
    <row r="46" spans="1:9" x14ac:dyDescent="0.25">
      <c r="A46" s="90"/>
      <c r="B46" s="1"/>
      <c r="C46" s="1" t="s">
        <v>181</v>
      </c>
      <c r="D46" s="1"/>
      <c r="E46" s="1" t="s">
        <v>149</v>
      </c>
      <c r="F46" s="1">
        <v>5</v>
      </c>
      <c r="G46" s="33">
        <v>70000</v>
      </c>
      <c r="H46" s="34">
        <f t="shared" si="2"/>
        <v>28000</v>
      </c>
      <c r="I46" s="95">
        <f t="shared" si="3"/>
        <v>2.8000000000000003</v>
      </c>
    </row>
    <row r="47" spans="1:9" x14ac:dyDescent="0.25">
      <c r="A47" s="90"/>
      <c r="B47" s="1"/>
      <c r="C47" s="1"/>
      <c r="D47" s="1"/>
      <c r="E47" s="1"/>
      <c r="F47" s="1"/>
      <c r="G47" s="1"/>
      <c r="H47" s="34">
        <v>0</v>
      </c>
      <c r="I47" s="95">
        <f t="shared" si="3"/>
        <v>0</v>
      </c>
    </row>
    <row r="48" spans="1:9" ht="16.5" thickBot="1" x14ac:dyDescent="0.3">
      <c r="A48" s="27"/>
      <c r="B48" s="91" t="s">
        <v>143</v>
      </c>
      <c r="C48" s="92"/>
      <c r="D48" s="92"/>
      <c r="E48" s="92"/>
      <c r="F48" s="92"/>
      <c r="G48" s="93">
        <f>SUM(G18:G46)</f>
        <v>375757.48999999993</v>
      </c>
      <c r="H48" s="93">
        <f>SUM(H18:H45)</f>
        <v>144521.90387499999</v>
      </c>
      <c r="I48" s="94">
        <f>SUM(I18:I45)</f>
        <v>14.452190387500004</v>
      </c>
    </row>
    <row r="49" spans="1:9" ht="16.5" thickBot="1" x14ac:dyDescent="0.3">
      <c r="A49" s="27"/>
      <c r="B49" s="44" t="s">
        <v>73</v>
      </c>
      <c r="C49" s="45" t="s">
        <v>4</v>
      </c>
      <c r="D49" s="45" t="s">
        <v>74</v>
      </c>
      <c r="E49" s="45" t="s">
        <v>75</v>
      </c>
      <c r="F49" s="45" t="s">
        <v>76</v>
      </c>
      <c r="G49" s="46" t="s">
        <v>5</v>
      </c>
      <c r="H49" s="46" t="s">
        <v>77</v>
      </c>
      <c r="I49" s="47" t="s">
        <v>6</v>
      </c>
    </row>
    <row r="50" spans="1:9" x14ac:dyDescent="0.25">
      <c r="A50" s="27"/>
      <c r="C50" s="1" t="s">
        <v>156</v>
      </c>
      <c r="D50" s="2"/>
      <c r="E50" s="2" t="s">
        <v>26</v>
      </c>
      <c r="F50" s="2">
        <v>5</v>
      </c>
      <c r="G50" s="29">
        <v>50000</v>
      </c>
      <c r="H50" s="30">
        <f t="shared" ref="H50:H52" si="4">G50/F50</f>
        <v>10000</v>
      </c>
      <c r="I50" s="31">
        <f t="shared" ref="I50:I59" si="5">H50/1000*0.1</f>
        <v>1</v>
      </c>
    </row>
    <row r="51" spans="1:9" x14ac:dyDescent="0.25">
      <c r="A51" s="27"/>
      <c r="B51" s="32"/>
      <c r="C51" s="1" t="s">
        <v>174</v>
      </c>
      <c r="D51" s="1"/>
      <c r="E51" s="1" t="s">
        <v>26</v>
      </c>
      <c r="F51" s="1">
        <v>6</v>
      </c>
      <c r="G51" s="33">
        <v>110000</v>
      </c>
      <c r="H51" s="34">
        <f t="shared" si="4"/>
        <v>18333.333333333332</v>
      </c>
      <c r="I51" s="35">
        <f t="shared" si="5"/>
        <v>1.8333333333333333</v>
      </c>
    </row>
    <row r="52" spans="1:9" x14ac:dyDescent="0.25">
      <c r="A52" s="27"/>
      <c r="B52" s="32"/>
      <c r="C52" s="1" t="s">
        <v>182</v>
      </c>
      <c r="D52" s="1"/>
      <c r="E52" s="1" t="s">
        <v>26</v>
      </c>
      <c r="F52" s="1">
        <v>4</v>
      </c>
      <c r="G52" s="33">
        <v>2987</v>
      </c>
      <c r="H52" s="34">
        <f t="shared" si="4"/>
        <v>746.75</v>
      </c>
      <c r="I52" s="35">
        <f t="shared" si="5"/>
        <v>7.4675000000000005E-2</v>
      </c>
    </row>
    <row r="53" spans="1:9" x14ac:dyDescent="0.25">
      <c r="A53" s="27"/>
      <c r="B53" s="32"/>
      <c r="C53" s="1"/>
      <c r="D53" s="1"/>
      <c r="E53" s="1"/>
      <c r="F53" s="1"/>
      <c r="G53" s="33"/>
      <c r="H53" s="34">
        <v>0</v>
      </c>
      <c r="I53" s="35">
        <f t="shared" si="5"/>
        <v>0</v>
      </c>
    </row>
    <row r="54" spans="1:9" x14ac:dyDescent="0.25">
      <c r="A54" s="27"/>
      <c r="B54" s="32"/>
      <c r="C54" s="1"/>
      <c r="D54" s="1"/>
      <c r="E54" s="1"/>
      <c r="F54" s="1"/>
      <c r="G54" s="33"/>
      <c r="H54" s="34">
        <v>0</v>
      </c>
      <c r="I54" s="35">
        <f t="shared" si="5"/>
        <v>0</v>
      </c>
    </row>
    <row r="55" spans="1:9" x14ac:dyDescent="0.25">
      <c r="A55" s="27"/>
      <c r="B55" s="32"/>
      <c r="C55" s="1"/>
      <c r="D55" s="1"/>
      <c r="E55" s="1"/>
      <c r="F55" s="1"/>
      <c r="G55" s="33"/>
      <c r="H55" s="34">
        <v>0</v>
      </c>
      <c r="I55" s="35">
        <f t="shared" si="5"/>
        <v>0</v>
      </c>
    </row>
    <row r="56" spans="1:9" x14ac:dyDescent="0.25">
      <c r="A56" s="27"/>
      <c r="B56" s="32"/>
      <c r="C56" s="1"/>
      <c r="D56" s="1"/>
      <c r="E56" s="1"/>
      <c r="F56" s="1"/>
      <c r="G56" s="33"/>
      <c r="H56" s="34">
        <v>0</v>
      </c>
      <c r="I56" s="35">
        <f t="shared" si="5"/>
        <v>0</v>
      </c>
    </row>
    <row r="57" spans="1:9" x14ac:dyDescent="0.25">
      <c r="A57" s="27"/>
      <c r="B57" s="32"/>
      <c r="C57" s="1"/>
      <c r="D57" s="1"/>
      <c r="E57" s="1"/>
      <c r="F57" s="1"/>
      <c r="G57" s="33"/>
      <c r="H57" s="34">
        <v>0</v>
      </c>
      <c r="I57" s="35">
        <f t="shared" si="5"/>
        <v>0</v>
      </c>
    </row>
    <row r="58" spans="1:9" x14ac:dyDescent="0.25">
      <c r="A58" s="27"/>
      <c r="B58" s="32"/>
      <c r="C58" s="1"/>
      <c r="D58" s="1"/>
      <c r="E58" s="1"/>
      <c r="F58" s="1"/>
      <c r="G58" s="33"/>
      <c r="H58" s="34">
        <v>0</v>
      </c>
      <c r="I58" s="35">
        <f t="shared" si="5"/>
        <v>0</v>
      </c>
    </row>
    <row r="59" spans="1:9" ht="16.5" thickBot="1" x14ac:dyDescent="0.3">
      <c r="A59" s="27"/>
      <c r="B59" s="48"/>
      <c r="C59" s="49"/>
      <c r="D59" s="49"/>
      <c r="E59" s="49"/>
      <c r="F59" s="49"/>
      <c r="G59" s="50"/>
      <c r="H59" s="51">
        <v>0</v>
      </c>
      <c r="I59" s="52">
        <f t="shared" si="5"/>
        <v>0</v>
      </c>
    </row>
    <row r="60" spans="1:9" ht="16.5" thickBot="1" x14ac:dyDescent="0.3">
      <c r="A60" s="53"/>
      <c r="B60" s="54" t="s">
        <v>143</v>
      </c>
      <c r="C60" s="55"/>
      <c r="D60" s="55"/>
      <c r="E60" s="55"/>
      <c r="F60" s="55"/>
      <c r="G60" s="56">
        <f>SUM(G50:G59)</f>
        <v>162987</v>
      </c>
      <c r="H60" s="56">
        <f t="shared" ref="H60:I60" si="6">SUM(H50:H59)</f>
        <v>29080.083333333332</v>
      </c>
      <c r="I60" s="57">
        <f t="shared" si="6"/>
        <v>2.9080083333333331</v>
      </c>
    </row>
    <row r="61" spans="1:9" ht="16.5" thickBot="1" x14ac:dyDescent="0.3">
      <c r="A61" s="40" t="s">
        <v>144</v>
      </c>
      <c r="B61" s="41"/>
      <c r="C61" s="41"/>
      <c r="D61" s="41"/>
      <c r="E61" s="41"/>
      <c r="F61" s="41"/>
      <c r="G61" s="42">
        <f>G48+G60</f>
        <v>538744.49</v>
      </c>
      <c r="H61" s="42">
        <f>H48+H60</f>
        <v>173601.98720833333</v>
      </c>
      <c r="I61" s="58">
        <f>SUM(I48+I60)</f>
        <v>17.360198720833338</v>
      </c>
    </row>
    <row r="62" spans="1:9" ht="16.5" thickBot="1" x14ac:dyDescent="0.3">
      <c r="A62" s="109" t="s">
        <v>9</v>
      </c>
      <c r="B62" s="110"/>
      <c r="C62" s="110"/>
      <c r="D62" s="110"/>
      <c r="E62" s="110"/>
      <c r="F62" s="110"/>
      <c r="G62" s="110"/>
      <c r="H62" s="110"/>
      <c r="I62" s="111"/>
    </row>
    <row r="63" spans="1:9" ht="16.5" thickBot="1" x14ac:dyDescent="0.3">
      <c r="A63" s="22"/>
      <c r="B63" s="23" t="s">
        <v>73</v>
      </c>
      <c r="C63" s="24" t="s">
        <v>4</v>
      </c>
      <c r="D63" s="24" t="s">
        <v>74</v>
      </c>
      <c r="E63" s="24" t="s">
        <v>75</v>
      </c>
      <c r="F63" s="126" t="s">
        <v>5</v>
      </c>
      <c r="G63" s="127"/>
      <c r="H63" s="25" t="s">
        <v>77</v>
      </c>
      <c r="I63" s="26" t="s">
        <v>6</v>
      </c>
    </row>
    <row r="64" spans="1:9" ht="16.5" thickBot="1" x14ac:dyDescent="0.3">
      <c r="A64" s="27"/>
      <c r="B64" s="28"/>
      <c r="C64" s="2"/>
      <c r="D64" s="2"/>
      <c r="E64" s="2"/>
      <c r="F64" s="128"/>
      <c r="G64" s="129"/>
      <c r="H64" s="59">
        <v>0</v>
      </c>
      <c r="I64" s="60">
        <f>H64/1000*0.1</f>
        <v>0</v>
      </c>
    </row>
    <row r="65" spans="1:9" ht="16.5" thickBot="1" x14ac:dyDescent="0.3">
      <c r="A65" s="40" t="s">
        <v>145</v>
      </c>
      <c r="B65" s="41"/>
      <c r="C65" s="41"/>
      <c r="D65" s="41"/>
      <c r="E65" s="41"/>
      <c r="F65" s="130">
        <f>SUM(F64)</f>
        <v>0</v>
      </c>
      <c r="G65" s="131"/>
      <c r="H65" s="42">
        <f>SUM(H64)</f>
        <v>0</v>
      </c>
      <c r="I65" s="58">
        <f>SUM(I64)</f>
        <v>0</v>
      </c>
    </row>
    <row r="66" spans="1:9" ht="16.5" thickBot="1" x14ac:dyDescent="0.3">
      <c r="A66" s="109" t="s">
        <v>10</v>
      </c>
      <c r="B66" s="110"/>
      <c r="C66" s="110"/>
      <c r="D66" s="110"/>
      <c r="E66" s="110"/>
      <c r="F66" s="110"/>
      <c r="G66" s="110"/>
      <c r="H66" s="110"/>
      <c r="I66" s="111"/>
    </row>
    <row r="67" spans="1:9" ht="16.5" thickBot="1" x14ac:dyDescent="0.3">
      <c r="A67" s="22"/>
      <c r="B67" s="23" t="s">
        <v>73</v>
      </c>
      <c r="C67" s="24" t="s">
        <v>4</v>
      </c>
      <c r="D67" s="24" t="s">
        <v>74</v>
      </c>
      <c r="E67" s="24" t="s">
        <v>75</v>
      </c>
      <c r="F67" s="126" t="s">
        <v>5</v>
      </c>
      <c r="G67" s="127"/>
      <c r="H67" s="25" t="s">
        <v>77</v>
      </c>
      <c r="I67" s="26" t="s">
        <v>6</v>
      </c>
    </row>
    <row r="68" spans="1:9" ht="16.5" thickBot="1" x14ac:dyDescent="0.3">
      <c r="A68" s="27"/>
      <c r="B68" s="28"/>
      <c r="C68" s="2"/>
      <c r="D68" s="2"/>
      <c r="E68" s="2"/>
      <c r="F68" s="128"/>
      <c r="G68" s="129"/>
      <c r="H68" s="59">
        <v>0</v>
      </c>
      <c r="I68" s="60">
        <f>H68/1000*0.1</f>
        <v>0</v>
      </c>
    </row>
    <row r="69" spans="1:9" ht="16.5" thickBot="1" x14ac:dyDescent="0.3">
      <c r="A69" s="61" t="s">
        <v>146</v>
      </c>
      <c r="B69" s="62"/>
      <c r="C69" s="62"/>
      <c r="D69" s="62"/>
      <c r="E69" s="62"/>
      <c r="F69" s="132">
        <f>SUM(F68)</f>
        <v>0</v>
      </c>
      <c r="G69" s="133"/>
      <c r="H69" s="63">
        <f>SUM(H68)</f>
        <v>0</v>
      </c>
      <c r="I69" s="64">
        <f>SUM(I68)</f>
        <v>0</v>
      </c>
    </row>
    <row r="70" spans="1:9" ht="16.5" thickBot="1" x14ac:dyDescent="0.3">
      <c r="A70" s="65" t="s">
        <v>147</v>
      </c>
      <c r="B70" s="66"/>
      <c r="C70" s="67"/>
      <c r="D70" s="67"/>
      <c r="E70" s="67"/>
      <c r="F70" s="67"/>
      <c r="G70" s="67"/>
      <c r="H70" s="68"/>
      <c r="I70" s="69">
        <f>I61+I65+I69</f>
        <v>17.360198720833338</v>
      </c>
    </row>
    <row r="71" spans="1:9" x14ac:dyDescent="0.25">
      <c r="G71" s="5"/>
      <c r="H71" s="5"/>
      <c r="I71" s="6"/>
    </row>
    <row r="72" spans="1:9" x14ac:dyDescent="0.25">
      <c r="G72" s="5"/>
      <c r="H72" s="5"/>
      <c r="I72" s="6"/>
    </row>
    <row r="73" spans="1:9" ht="16.5" thickBot="1" x14ac:dyDescent="0.3">
      <c r="G73" s="5"/>
      <c r="H73" s="5"/>
      <c r="I73" s="6"/>
    </row>
    <row r="74" spans="1:9" ht="16.5" thickBot="1" x14ac:dyDescent="0.3">
      <c r="A74" s="134" t="s">
        <v>11</v>
      </c>
      <c r="B74" s="135"/>
      <c r="C74" s="135"/>
      <c r="D74" s="135"/>
      <c r="E74" s="135"/>
      <c r="F74" s="135"/>
      <c r="G74" s="136"/>
      <c r="H74" s="5"/>
      <c r="I74" s="6"/>
    </row>
    <row r="75" spans="1:9" ht="16.5" thickBot="1" x14ac:dyDescent="0.3">
      <c r="A75" s="70"/>
      <c r="B75" s="135" t="s">
        <v>12</v>
      </c>
      <c r="C75" s="137"/>
      <c r="D75" s="137"/>
      <c r="E75" s="137"/>
      <c r="F75" s="137"/>
      <c r="G75" s="138"/>
      <c r="H75" s="5"/>
      <c r="I75" s="6"/>
    </row>
    <row r="76" spans="1:9" ht="16.5" thickBot="1" x14ac:dyDescent="0.3">
      <c r="A76" s="71"/>
      <c r="B76" s="72"/>
      <c r="C76" s="139" t="s">
        <v>4</v>
      </c>
      <c r="D76" s="139"/>
      <c r="E76" s="139"/>
      <c r="F76" s="140"/>
      <c r="G76" s="73" t="s">
        <v>21</v>
      </c>
      <c r="H76" s="5"/>
      <c r="I76" s="6"/>
    </row>
    <row r="77" spans="1:9" ht="16.5" thickBot="1" x14ac:dyDescent="0.3">
      <c r="A77" s="74"/>
      <c r="B77" s="75"/>
      <c r="C77" s="141"/>
      <c r="D77" s="141"/>
      <c r="E77" s="141"/>
      <c r="F77" s="142"/>
      <c r="G77" s="76"/>
      <c r="H77" s="5"/>
      <c r="I77" s="6"/>
    </row>
    <row r="78" spans="1:9" ht="16.5" thickBot="1" x14ac:dyDescent="0.3">
      <c r="A78" s="77"/>
      <c r="B78" s="78"/>
      <c r="C78" s="123" t="s">
        <v>7</v>
      </c>
      <c r="D78" s="124"/>
      <c r="E78" s="124"/>
      <c r="F78" s="125"/>
      <c r="G78" s="79">
        <f>SUM(G77:G77)</f>
        <v>0</v>
      </c>
      <c r="H78" s="5"/>
      <c r="I78" s="6"/>
    </row>
    <row r="79" spans="1:9" ht="16.5" thickBot="1" x14ac:dyDescent="0.3">
      <c r="A79" s="80"/>
      <c r="B79" s="143" t="s">
        <v>13</v>
      </c>
      <c r="C79" s="137"/>
      <c r="D79" s="137"/>
      <c r="E79" s="137"/>
      <c r="F79" s="137"/>
      <c r="G79" s="138"/>
      <c r="H79" s="5"/>
      <c r="I79" s="6"/>
    </row>
    <row r="80" spans="1:9" ht="16.5" thickBot="1" x14ac:dyDescent="0.3">
      <c r="A80" s="71"/>
      <c r="B80" s="72"/>
      <c r="C80" s="139" t="s">
        <v>4</v>
      </c>
      <c r="D80" s="139"/>
      <c r="E80" s="139"/>
      <c r="F80" s="140"/>
      <c r="G80" s="73" t="s">
        <v>21</v>
      </c>
      <c r="H80" s="5"/>
      <c r="I80" s="6"/>
    </row>
    <row r="81" spans="1:9" ht="16.5" thickBot="1" x14ac:dyDescent="0.3">
      <c r="A81" s="74"/>
      <c r="B81" s="75"/>
      <c r="C81" s="141"/>
      <c r="D81" s="141"/>
      <c r="E81" s="141"/>
      <c r="F81" s="142"/>
      <c r="G81" s="76"/>
      <c r="H81" s="5"/>
      <c r="I81" s="6"/>
    </row>
    <row r="82" spans="1:9" ht="16.5" thickBot="1" x14ac:dyDescent="0.3">
      <c r="A82" s="77"/>
      <c r="B82" s="78"/>
      <c r="C82" s="123" t="s">
        <v>7</v>
      </c>
      <c r="D82" s="124"/>
      <c r="E82" s="124"/>
      <c r="F82" s="125"/>
      <c r="G82" s="79">
        <f>SUM(G81:G81)</f>
        <v>0</v>
      </c>
      <c r="H82" s="5"/>
      <c r="I82" s="6"/>
    </row>
    <row r="83" spans="1:9" ht="16.5" thickBot="1" x14ac:dyDescent="0.3">
      <c r="A83" s="80"/>
      <c r="B83" s="143" t="s">
        <v>14</v>
      </c>
      <c r="C83" s="137"/>
      <c r="D83" s="137"/>
      <c r="E83" s="137"/>
      <c r="F83" s="137"/>
      <c r="G83" s="138"/>
      <c r="H83" s="5"/>
      <c r="I83" s="6"/>
    </row>
    <row r="84" spans="1:9" ht="16.5" thickBot="1" x14ac:dyDescent="0.3">
      <c r="A84" s="71"/>
      <c r="B84" s="72"/>
      <c r="C84" s="144" t="s">
        <v>4</v>
      </c>
      <c r="D84" s="144"/>
      <c r="E84" s="144"/>
      <c r="F84" s="145"/>
      <c r="G84" s="81" t="s">
        <v>22</v>
      </c>
      <c r="H84" s="5"/>
      <c r="I84" s="6"/>
    </row>
    <row r="85" spans="1:9" ht="16.5" thickBot="1" x14ac:dyDescent="0.3">
      <c r="A85" s="74"/>
      <c r="B85" s="75"/>
      <c r="C85" s="141"/>
      <c r="D85" s="141"/>
      <c r="E85" s="141"/>
      <c r="F85" s="142"/>
      <c r="G85" s="76"/>
      <c r="H85" s="5"/>
      <c r="I85" s="6"/>
    </row>
    <row r="86" spans="1:9" ht="16.5" thickBot="1" x14ac:dyDescent="0.3">
      <c r="A86" s="77"/>
      <c r="B86" s="78"/>
      <c r="C86" s="123" t="s">
        <v>7</v>
      </c>
      <c r="D86" s="124"/>
      <c r="E86" s="124"/>
      <c r="F86" s="125"/>
      <c r="G86" s="79">
        <f>SUM(G85:G85)</f>
        <v>0</v>
      </c>
      <c r="H86" s="5"/>
      <c r="I86" s="6"/>
    </row>
    <row r="87" spans="1:9" ht="16.5" thickBot="1" x14ac:dyDescent="0.3">
      <c r="A87" s="80"/>
      <c r="B87" s="143" t="s">
        <v>15</v>
      </c>
      <c r="C87" s="137"/>
      <c r="D87" s="137"/>
      <c r="E87" s="137"/>
      <c r="F87" s="137"/>
      <c r="G87" s="138"/>
      <c r="H87" s="5"/>
      <c r="I87" s="6"/>
    </row>
    <row r="88" spans="1:9" ht="16.5" thickBot="1" x14ac:dyDescent="0.3">
      <c r="A88" s="71"/>
      <c r="B88" s="72"/>
      <c r="C88" s="144" t="s">
        <v>4</v>
      </c>
      <c r="D88" s="144"/>
      <c r="E88" s="144"/>
      <c r="F88" s="145"/>
      <c r="G88" s="81" t="s">
        <v>23</v>
      </c>
      <c r="H88" s="5"/>
      <c r="I88" s="6"/>
    </row>
    <row r="89" spans="1:9" ht="16.5" thickBot="1" x14ac:dyDescent="0.3">
      <c r="A89" s="74"/>
      <c r="B89" s="75"/>
      <c r="C89" s="146"/>
      <c r="D89" s="146"/>
      <c r="E89" s="146"/>
      <c r="F89" s="147"/>
      <c r="G89" s="82"/>
      <c r="H89" s="5"/>
      <c r="I89" s="6"/>
    </row>
    <row r="90" spans="1:9" ht="16.5" thickBot="1" x14ac:dyDescent="0.3">
      <c r="A90" s="77"/>
      <c r="B90" s="78"/>
      <c r="C90" s="124" t="s">
        <v>7</v>
      </c>
      <c r="D90" s="124"/>
      <c r="E90" s="124"/>
      <c r="F90" s="125"/>
      <c r="G90" s="83">
        <f>SUM(G89:G89)</f>
        <v>0</v>
      </c>
      <c r="H90" s="5"/>
      <c r="I90" s="6"/>
    </row>
    <row r="91" spans="1:9" ht="16.5" thickBot="1" x14ac:dyDescent="0.3">
      <c r="A91" s="80"/>
      <c r="B91" s="143" t="s">
        <v>16</v>
      </c>
      <c r="C91" s="137"/>
      <c r="D91" s="137"/>
      <c r="E91" s="137"/>
      <c r="F91" s="137"/>
      <c r="G91" s="138"/>
      <c r="H91" s="5"/>
      <c r="I91" s="6"/>
    </row>
    <row r="92" spans="1:9" ht="16.5" thickBot="1" x14ac:dyDescent="0.3">
      <c r="A92" s="71"/>
      <c r="B92" s="72"/>
      <c r="C92" s="144" t="s">
        <v>4</v>
      </c>
      <c r="D92" s="144"/>
      <c r="E92" s="144"/>
      <c r="F92" s="145"/>
      <c r="G92" s="81" t="s">
        <v>24</v>
      </c>
      <c r="H92" s="5"/>
      <c r="I92" s="6"/>
    </row>
    <row r="93" spans="1:9" ht="16.5" thickBot="1" x14ac:dyDescent="0.3">
      <c r="A93" s="74"/>
      <c r="B93" s="75"/>
      <c r="C93" s="146"/>
      <c r="D93" s="146"/>
      <c r="E93" s="146"/>
      <c r="F93" s="147"/>
      <c r="G93" s="82"/>
      <c r="H93" s="5"/>
      <c r="I93" s="6"/>
    </row>
    <row r="94" spans="1:9" ht="16.5" thickBot="1" x14ac:dyDescent="0.3">
      <c r="A94" s="77"/>
      <c r="B94" s="78"/>
      <c r="C94" s="124" t="s">
        <v>7</v>
      </c>
      <c r="D94" s="124"/>
      <c r="E94" s="124"/>
      <c r="F94" s="125"/>
      <c r="G94" s="83">
        <f>SUM(G93:G93)</f>
        <v>0</v>
      </c>
      <c r="H94" s="5"/>
      <c r="I94" s="6"/>
    </row>
    <row r="95" spans="1:9" ht="16.5" thickBot="1" x14ac:dyDescent="0.3">
      <c r="A95" s="80"/>
      <c r="B95" s="143" t="s">
        <v>17</v>
      </c>
      <c r="C95" s="135"/>
      <c r="D95" s="135"/>
      <c r="E95" s="135"/>
      <c r="F95" s="135"/>
      <c r="G95" s="136"/>
      <c r="H95" s="5"/>
      <c r="I95" s="6"/>
    </row>
    <row r="96" spans="1:9" ht="16.5" thickBot="1" x14ac:dyDescent="0.3">
      <c r="A96" s="71"/>
      <c r="B96" s="72"/>
      <c r="C96" s="155" t="s">
        <v>4</v>
      </c>
      <c r="D96" s="135"/>
      <c r="E96" s="135"/>
      <c r="F96" s="84" t="s">
        <v>18</v>
      </c>
      <c r="G96" s="81" t="s">
        <v>6</v>
      </c>
      <c r="H96" s="5"/>
      <c r="I96" s="6"/>
    </row>
    <row r="97" spans="1:9" x14ac:dyDescent="0.25">
      <c r="A97" s="74"/>
      <c r="B97" s="75"/>
      <c r="C97" s="148"/>
      <c r="D97" s="149"/>
      <c r="E97" s="149"/>
      <c r="F97" s="2"/>
      <c r="G97" s="82"/>
      <c r="H97" s="5"/>
      <c r="I97" s="6"/>
    </row>
    <row r="98" spans="1:9" ht="16.5" thickBot="1" x14ac:dyDescent="0.3">
      <c r="A98" s="77"/>
      <c r="B98" s="78"/>
      <c r="C98" s="150" t="s">
        <v>7</v>
      </c>
      <c r="D98" s="150"/>
      <c r="E98" s="150"/>
      <c r="F98" s="151"/>
      <c r="G98" s="83">
        <f>SUM(G97:G97)</f>
        <v>0</v>
      </c>
      <c r="H98" s="5"/>
      <c r="I98" s="6"/>
    </row>
    <row r="99" spans="1:9" ht="16.5" thickBot="1" x14ac:dyDescent="0.3">
      <c r="A99" s="152" t="s">
        <v>148</v>
      </c>
      <c r="B99" s="153"/>
      <c r="C99" s="154"/>
      <c r="D99" s="154"/>
      <c r="E99" s="154"/>
      <c r="F99" s="154"/>
      <c r="G99" s="85">
        <f>G78+G82+G86+G90+G94+G98</f>
        <v>0</v>
      </c>
      <c r="H99" s="5"/>
      <c r="I99" s="6"/>
    </row>
    <row r="100" spans="1:9" x14ac:dyDescent="0.25">
      <c r="G100" s="5"/>
      <c r="H100" s="5"/>
      <c r="I100" s="6"/>
    </row>
    <row r="101" spans="1:9" x14ac:dyDescent="0.25">
      <c r="G101" s="5"/>
      <c r="H101" s="5"/>
      <c r="I101" s="6"/>
    </row>
  </sheetData>
  <mergeCells count="39">
    <mergeCell ref="C97:E97"/>
    <mergeCell ref="C98:F98"/>
    <mergeCell ref="A99:F99"/>
    <mergeCell ref="B91:G91"/>
    <mergeCell ref="C92:F92"/>
    <mergeCell ref="C93:F93"/>
    <mergeCell ref="C94:F94"/>
    <mergeCell ref="B95:G95"/>
    <mergeCell ref="C96:E96"/>
    <mergeCell ref="C90:F90"/>
    <mergeCell ref="B79:G79"/>
    <mergeCell ref="C80:F80"/>
    <mergeCell ref="C81:F81"/>
    <mergeCell ref="C82:F82"/>
    <mergeCell ref="B83:G83"/>
    <mergeCell ref="C84:F84"/>
    <mergeCell ref="C85:F85"/>
    <mergeCell ref="C86:F86"/>
    <mergeCell ref="B87:G87"/>
    <mergeCell ref="C88:F88"/>
    <mergeCell ref="C89:F89"/>
    <mergeCell ref="C78:F78"/>
    <mergeCell ref="F63:G63"/>
    <mergeCell ref="F64:G64"/>
    <mergeCell ref="F65:G65"/>
    <mergeCell ref="A66:I66"/>
    <mergeCell ref="F67:G67"/>
    <mergeCell ref="F68:G68"/>
    <mergeCell ref="F69:G69"/>
    <mergeCell ref="A74:G74"/>
    <mergeCell ref="B75:G75"/>
    <mergeCell ref="C76:F76"/>
    <mergeCell ref="C77:F77"/>
    <mergeCell ref="A62:I62"/>
    <mergeCell ref="B3:E3"/>
    <mergeCell ref="B4:E4"/>
    <mergeCell ref="D8:E8"/>
    <mergeCell ref="A15:I15"/>
    <mergeCell ref="A16:I16"/>
  </mergeCells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Q118"/>
  <sheetViews>
    <sheetView topLeftCell="A40" zoomScale="90" zoomScaleNormal="90" workbookViewId="0">
      <selection activeCell="H50" sqref="H50"/>
    </sheetView>
  </sheetViews>
  <sheetFormatPr baseColWidth="10" defaultRowHeight="15.75" x14ac:dyDescent="0.25"/>
  <cols>
    <col min="7" max="7" width="11.375" bestFit="1" customWidth="1"/>
    <col min="8" max="8" width="16.5" customWidth="1"/>
    <col min="12" max="12" width="43.875" customWidth="1"/>
  </cols>
  <sheetData>
    <row r="2" spans="1:17" ht="16.5" thickBot="1" x14ac:dyDescent="0.3"/>
    <row r="3" spans="1:17" x14ac:dyDescent="0.25">
      <c r="A3" s="4" t="s">
        <v>0</v>
      </c>
      <c r="B3" s="112" t="s">
        <v>54</v>
      </c>
      <c r="C3" s="113"/>
      <c r="D3" s="113"/>
      <c r="E3" s="114"/>
      <c r="G3" s="5"/>
      <c r="H3" s="5"/>
      <c r="I3" s="6"/>
    </row>
    <row r="4" spans="1:17" ht="16.5" thickBot="1" x14ac:dyDescent="0.3">
      <c r="A4" s="7" t="s">
        <v>1</v>
      </c>
      <c r="B4" s="115" t="s">
        <v>70</v>
      </c>
      <c r="C4" s="116"/>
      <c r="D4" s="116"/>
      <c r="E4" s="117"/>
      <c r="G4" s="5"/>
      <c r="H4" s="5"/>
      <c r="I4" s="6"/>
    </row>
    <row r="5" spans="1:17" x14ac:dyDescent="0.25">
      <c r="G5" s="5"/>
      <c r="H5" s="5"/>
      <c r="I5" s="6"/>
    </row>
    <row r="6" spans="1:17" x14ac:dyDescent="0.25">
      <c r="G6" s="5"/>
      <c r="H6" s="5"/>
      <c r="I6" s="6"/>
    </row>
    <row r="7" spans="1:17" ht="16.5" thickBot="1" x14ac:dyDescent="0.3">
      <c r="G7" s="5"/>
      <c r="H7" s="5"/>
      <c r="I7" s="6"/>
    </row>
    <row r="8" spans="1:17" ht="16.5" thickBot="1" x14ac:dyDescent="0.3">
      <c r="A8" s="8" t="s">
        <v>2</v>
      </c>
      <c r="B8" s="9"/>
      <c r="D8" s="118" t="s">
        <v>71</v>
      </c>
      <c r="E8" s="119"/>
      <c r="G8" s="5"/>
      <c r="H8" s="5"/>
      <c r="I8" s="6"/>
    </row>
    <row r="9" spans="1:17" x14ac:dyDescent="0.25">
      <c r="A9" s="10" t="s">
        <v>47</v>
      </c>
      <c r="B9" s="11" t="s">
        <v>149</v>
      </c>
      <c r="D9" s="12" t="s">
        <v>19</v>
      </c>
      <c r="E9" s="13">
        <f>I87</f>
        <v>25.003385000000009</v>
      </c>
      <c r="G9" s="5"/>
      <c r="H9" s="5"/>
      <c r="I9" s="6"/>
    </row>
    <row r="10" spans="1:17" ht="16.5" thickBot="1" x14ac:dyDescent="0.3">
      <c r="A10" s="14" t="s">
        <v>48</v>
      </c>
      <c r="B10" s="15" t="s">
        <v>30</v>
      </c>
      <c r="D10" s="16" t="s">
        <v>20</v>
      </c>
      <c r="E10" s="17">
        <f>G116</f>
        <v>0</v>
      </c>
      <c r="G10" s="5"/>
      <c r="H10" s="5"/>
      <c r="I10" s="6"/>
      <c r="L10" s="86"/>
      <c r="M10" s="86"/>
      <c r="N10" s="86"/>
      <c r="O10" s="86"/>
      <c r="P10" s="86"/>
      <c r="Q10" s="86"/>
    </row>
    <row r="11" spans="1:17" ht="16.5" thickBot="1" x14ac:dyDescent="0.3">
      <c r="A11" s="18" t="s">
        <v>49</v>
      </c>
      <c r="B11" s="19" t="s">
        <v>26</v>
      </c>
      <c r="D11" s="20" t="s">
        <v>72</v>
      </c>
      <c r="E11" s="21">
        <f>E9*0.7+E10*0.3</f>
        <v>17.502369500000004</v>
      </c>
      <c r="G11" s="5"/>
      <c r="H11" s="5"/>
      <c r="I11" s="6"/>
      <c r="N11" s="6"/>
      <c r="O11" s="6"/>
      <c r="P11" s="6"/>
      <c r="Q11" s="87"/>
    </row>
    <row r="12" spans="1:17" x14ac:dyDescent="0.25">
      <c r="G12" s="5"/>
      <c r="H12" s="5"/>
      <c r="I12" s="6"/>
    </row>
    <row r="13" spans="1:17" x14ac:dyDescent="0.25">
      <c r="G13" s="5"/>
      <c r="H13" s="5"/>
      <c r="I13" s="6"/>
      <c r="L13" s="86"/>
      <c r="M13" s="88"/>
    </row>
    <row r="14" spans="1:17" ht="16.5" thickBot="1" x14ac:dyDescent="0.3">
      <c r="G14" s="5"/>
      <c r="H14" s="5"/>
      <c r="I14" s="6"/>
    </row>
    <row r="15" spans="1:17" x14ac:dyDescent="0.25">
      <c r="A15" s="120" t="s">
        <v>3</v>
      </c>
      <c r="B15" s="121"/>
      <c r="C15" s="121"/>
      <c r="D15" s="121"/>
      <c r="E15" s="121"/>
      <c r="F15" s="121"/>
      <c r="G15" s="121"/>
      <c r="H15" s="121"/>
      <c r="I15" s="122"/>
      <c r="L15" s="86"/>
    </row>
    <row r="16" spans="1:17" ht="16.5" thickBot="1" x14ac:dyDescent="0.3">
      <c r="A16" s="109" t="s">
        <v>8</v>
      </c>
      <c r="B16" s="110"/>
      <c r="C16" s="110"/>
      <c r="D16" s="110"/>
      <c r="E16" s="110"/>
      <c r="F16" s="110"/>
      <c r="G16" s="110"/>
      <c r="H16" s="110"/>
      <c r="I16" s="111"/>
      <c r="L16" s="86"/>
    </row>
    <row r="17" spans="1:12" ht="16.5" thickBot="1" x14ac:dyDescent="0.3">
      <c r="A17" s="22"/>
      <c r="B17" s="23" t="s">
        <v>73</v>
      </c>
      <c r="C17" s="24" t="s">
        <v>4</v>
      </c>
      <c r="D17" s="24" t="s">
        <v>74</v>
      </c>
      <c r="E17" s="24" t="s">
        <v>75</v>
      </c>
      <c r="F17" s="24" t="s">
        <v>76</v>
      </c>
      <c r="G17" s="25" t="s">
        <v>5</v>
      </c>
      <c r="H17" s="25" t="s">
        <v>77</v>
      </c>
      <c r="I17" s="26" t="s">
        <v>6</v>
      </c>
      <c r="L17" s="86"/>
    </row>
    <row r="18" spans="1:12" x14ac:dyDescent="0.25">
      <c r="A18" s="27"/>
      <c r="B18" s="28"/>
      <c r="C18" s="2" t="s">
        <v>27</v>
      </c>
      <c r="D18" s="2"/>
      <c r="E18" s="2" t="s">
        <v>149</v>
      </c>
      <c r="F18" s="2">
        <v>5</v>
      </c>
      <c r="G18" s="29">
        <v>47000</v>
      </c>
      <c r="H18" s="30">
        <f>G18*0.25+(G18*0.75)/F18</f>
        <v>18800</v>
      </c>
      <c r="I18" s="31">
        <f>H18/1000*0.1</f>
        <v>1.8800000000000001</v>
      </c>
      <c r="L18" s="86"/>
    </row>
    <row r="19" spans="1:12" x14ac:dyDescent="0.25">
      <c r="A19" s="27"/>
      <c r="B19" s="32" t="s">
        <v>183</v>
      </c>
      <c r="C19" s="1" t="s">
        <v>27</v>
      </c>
      <c r="D19" s="1"/>
      <c r="E19" s="1" t="s">
        <v>149</v>
      </c>
      <c r="F19" s="1">
        <v>5</v>
      </c>
      <c r="G19" s="33">
        <v>50000</v>
      </c>
      <c r="H19" s="34">
        <f t="shared" ref="H19:H32" si="0">G19*0.25+(G19*0.75)/F19</f>
        <v>20000</v>
      </c>
      <c r="I19" s="35">
        <f t="shared" ref="I19:I43" si="1">H19/1000*0.1</f>
        <v>2</v>
      </c>
    </row>
    <row r="20" spans="1:12" x14ac:dyDescent="0.25">
      <c r="A20" s="27"/>
      <c r="B20" s="32"/>
      <c r="C20" s="1" t="s">
        <v>184</v>
      </c>
      <c r="D20" s="1"/>
      <c r="E20" s="1" t="s">
        <v>149</v>
      </c>
      <c r="F20" s="1">
        <v>1</v>
      </c>
      <c r="G20" s="33">
        <v>1500</v>
      </c>
      <c r="H20" s="34">
        <f t="shared" si="0"/>
        <v>1500</v>
      </c>
      <c r="I20" s="35">
        <f t="shared" si="1"/>
        <v>0.15000000000000002</v>
      </c>
      <c r="L20" s="86"/>
    </row>
    <row r="21" spans="1:12" x14ac:dyDescent="0.25">
      <c r="A21" s="27"/>
      <c r="B21" s="32"/>
      <c r="C21" s="1" t="s">
        <v>28</v>
      </c>
      <c r="D21" s="1"/>
      <c r="E21" s="1" t="s">
        <v>149</v>
      </c>
      <c r="F21" s="1">
        <v>5</v>
      </c>
      <c r="G21" s="33">
        <v>50000</v>
      </c>
      <c r="H21" s="34">
        <f t="shared" si="0"/>
        <v>20000</v>
      </c>
      <c r="I21" s="35">
        <f t="shared" si="1"/>
        <v>2</v>
      </c>
      <c r="L21" s="86"/>
    </row>
    <row r="22" spans="1:12" x14ac:dyDescent="0.25">
      <c r="A22" s="27"/>
      <c r="B22" s="32" t="s">
        <v>183</v>
      </c>
      <c r="C22" s="1" t="s">
        <v>28</v>
      </c>
      <c r="D22" s="1"/>
      <c r="E22" s="1" t="s">
        <v>149</v>
      </c>
      <c r="F22" s="1">
        <v>5</v>
      </c>
      <c r="G22" s="33">
        <v>50000</v>
      </c>
      <c r="H22" s="34">
        <f t="shared" si="0"/>
        <v>20000</v>
      </c>
      <c r="I22" s="35">
        <f t="shared" si="1"/>
        <v>2</v>
      </c>
      <c r="L22" s="86"/>
    </row>
    <row r="23" spans="1:12" x14ac:dyDescent="0.25">
      <c r="A23" s="27"/>
      <c r="B23" s="32"/>
      <c r="C23" t="s">
        <v>185</v>
      </c>
      <c r="D23" s="1"/>
      <c r="E23" s="1" t="s">
        <v>149</v>
      </c>
      <c r="F23" s="1">
        <v>1</v>
      </c>
      <c r="G23" s="33">
        <v>3000</v>
      </c>
      <c r="H23" s="34">
        <f t="shared" si="0"/>
        <v>3000</v>
      </c>
      <c r="I23" s="35">
        <f t="shared" si="1"/>
        <v>0.30000000000000004</v>
      </c>
      <c r="L23" s="86"/>
    </row>
    <row r="24" spans="1:12" x14ac:dyDescent="0.25">
      <c r="A24" s="27"/>
      <c r="B24" s="32"/>
      <c r="C24" s="1" t="s">
        <v>186</v>
      </c>
      <c r="D24" s="1"/>
      <c r="E24" s="1" t="s">
        <v>149</v>
      </c>
      <c r="F24" s="1">
        <v>1</v>
      </c>
      <c r="G24" s="33">
        <v>1500</v>
      </c>
      <c r="H24" s="34">
        <f t="shared" si="0"/>
        <v>1500</v>
      </c>
      <c r="I24" s="35">
        <f t="shared" si="1"/>
        <v>0.15000000000000002</v>
      </c>
    </row>
    <row r="25" spans="1:12" x14ac:dyDescent="0.25">
      <c r="A25" s="27"/>
      <c r="B25" s="32"/>
      <c r="C25" s="1" t="s">
        <v>187</v>
      </c>
      <c r="D25" s="1"/>
      <c r="E25" s="1" t="s">
        <v>149</v>
      </c>
      <c r="F25" s="1">
        <v>1</v>
      </c>
      <c r="G25" s="33">
        <v>3000</v>
      </c>
      <c r="H25" s="34">
        <f t="shared" si="0"/>
        <v>3000</v>
      </c>
      <c r="I25" s="35">
        <f t="shared" si="1"/>
        <v>0.30000000000000004</v>
      </c>
    </row>
    <row r="26" spans="1:12" x14ac:dyDescent="0.25">
      <c r="A26" s="27"/>
      <c r="B26" s="32"/>
      <c r="C26" s="1" t="s">
        <v>188</v>
      </c>
      <c r="D26" s="1"/>
      <c r="E26" s="1" t="s">
        <v>149</v>
      </c>
      <c r="F26" s="1">
        <v>1</v>
      </c>
      <c r="G26" s="33">
        <v>3000</v>
      </c>
      <c r="H26" s="34">
        <f t="shared" si="0"/>
        <v>3000</v>
      </c>
      <c r="I26" s="35">
        <f t="shared" si="1"/>
        <v>0.30000000000000004</v>
      </c>
    </row>
    <row r="27" spans="1:12" x14ac:dyDescent="0.25">
      <c r="A27" s="27"/>
      <c r="B27" s="32"/>
      <c r="C27" s="1" t="s">
        <v>189</v>
      </c>
      <c r="D27" s="1"/>
      <c r="E27" s="1" t="s">
        <v>149</v>
      </c>
      <c r="F27" s="1">
        <v>1</v>
      </c>
      <c r="G27" s="33">
        <v>1500</v>
      </c>
      <c r="H27" s="34">
        <f t="shared" si="0"/>
        <v>1500</v>
      </c>
      <c r="I27" s="35">
        <f t="shared" si="1"/>
        <v>0.15000000000000002</v>
      </c>
    </row>
    <row r="28" spans="1:12" x14ac:dyDescent="0.25">
      <c r="A28" s="27"/>
      <c r="B28" s="32"/>
      <c r="C28" s="1" t="s">
        <v>36</v>
      </c>
      <c r="D28" s="1"/>
      <c r="E28" s="1" t="s">
        <v>149</v>
      </c>
      <c r="F28" s="1">
        <v>5</v>
      </c>
      <c r="G28" s="33">
        <v>45000</v>
      </c>
      <c r="H28" s="34">
        <f t="shared" si="0"/>
        <v>18000</v>
      </c>
      <c r="I28" s="35">
        <f t="shared" si="1"/>
        <v>1.8</v>
      </c>
    </row>
    <row r="29" spans="1:12" x14ac:dyDescent="0.25">
      <c r="A29" s="27"/>
      <c r="B29" s="32" t="s">
        <v>183</v>
      </c>
      <c r="C29" s="1" t="s">
        <v>36</v>
      </c>
      <c r="D29" s="1"/>
      <c r="E29" s="1" t="s">
        <v>149</v>
      </c>
      <c r="F29" s="1">
        <v>5</v>
      </c>
      <c r="G29" s="33">
        <v>45000</v>
      </c>
      <c r="H29" s="34">
        <f t="shared" si="0"/>
        <v>18000</v>
      </c>
      <c r="I29" s="35">
        <f t="shared" si="1"/>
        <v>1.8</v>
      </c>
    </row>
    <row r="30" spans="1:12" x14ac:dyDescent="0.25">
      <c r="A30" s="27"/>
      <c r="B30" s="32"/>
      <c r="C30" s="1" t="s">
        <v>37</v>
      </c>
      <c r="D30" s="1"/>
      <c r="E30" s="1" t="s">
        <v>149</v>
      </c>
      <c r="F30" s="1">
        <v>5</v>
      </c>
      <c r="G30" s="33">
        <v>1800</v>
      </c>
      <c r="H30" s="34">
        <f t="shared" si="0"/>
        <v>720</v>
      </c>
      <c r="I30" s="35">
        <f t="shared" si="1"/>
        <v>7.1999999999999995E-2</v>
      </c>
    </row>
    <row r="31" spans="1:12" x14ac:dyDescent="0.25">
      <c r="A31" s="27"/>
      <c r="B31" s="32"/>
      <c r="C31" s="1" t="s">
        <v>39</v>
      </c>
      <c r="D31" s="1"/>
      <c r="E31" s="1" t="s">
        <v>149</v>
      </c>
      <c r="F31" s="1">
        <v>6</v>
      </c>
      <c r="G31" s="33">
        <v>10000</v>
      </c>
      <c r="H31" s="34">
        <f t="shared" si="0"/>
        <v>3750</v>
      </c>
      <c r="I31" s="35">
        <f t="shared" si="1"/>
        <v>0.375</v>
      </c>
    </row>
    <row r="32" spans="1:12" x14ac:dyDescent="0.25">
      <c r="A32" s="27"/>
      <c r="B32" s="32"/>
      <c r="C32" s="1" t="s">
        <v>40</v>
      </c>
      <c r="D32" s="1"/>
      <c r="E32" s="1" t="s">
        <v>149</v>
      </c>
      <c r="F32" s="1">
        <v>6</v>
      </c>
      <c r="G32" s="33">
        <v>8000</v>
      </c>
      <c r="H32" s="34">
        <f t="shared" si="0"/>
        <v>3000</v>
      </c>
      <c r="I32" s="35">
        <f t="shared" si="1"/>
        <v>0.30000000000000004</v>
      </c>
    </row>
    <row r="33" spans="1:9" x14ac:dyDescent="0.25">
      <c r="A33" s="27"/>
      <c r="B33" s="32"/>
      <c r="C33" s="1"/>
      <c r="D33" s="1"/>
      <c r="E33" s="1"/>
      <c r="F33" s="1"/>
      <c r="G33" s="33"/>
      <c r="H33" s="34">
        <v>0</v>
      </c>
      <c r="I33" s="35">
        <f t="shared" si="1"/>
        <v>0</v>
      </c>
    </row>
    <row r="34" spans="1:9" x14ac:dyDescent="0.25">
      <c r="A34" s="27"/>
      <c r="B34" s="32"/>
      <c r="C34" s="1"/>
      <c r="D34" s="1"/>
      <c r="E34" s="1"/>
      <c r="F34" s="1"/>
      <c r="G34" s="33"/>
      <c r="H34" s="34">
        <v>0</v>
      </c>
      <c r="I34" s="35">
        <f t="shared" si="1"/>
        <v>0</v>
      </c>
    </row>
    <row r="35" spans="1:9" x14ac:dyDescent="0.25">
      <c r="A35" s="27"/>
      <c r="B35" s="32"/>
      <c r="C35" s="1"/>
      <c r="D35" s="1"/>
      <c r="E35" s="1"/>
      <c r="F35" s="1"/>
      <c r="G35" s="33"/>
      <c r="H35" s="34">
        <v>0</v>
      </c>
      <c r="I35" s="35">
        <f t="shared" si="1"/>
        <v>0</v>
      </c>
    </row>
    <row r="36" spans="1:9" x14ac:dyDescent="0.25">
      <c r="A36" s="27"/>
      <c r="B36" s="32"/>
      <c r="C36" s="1"/>
      <c r="D36" s="1"/>
      <c r="E36" s="1"/>
      <c r="F36" s="1"/>
      <c r="G36" s="33"/>
      <c r="H36" s="34">
        <v>0</v>
      </c>
      <c r="I36" s="35">
        <f t="shared" si="1"/>
        <v>0</v>
      </c>
    </row>
    <row r="37" spans="1:9" x14ac:dyDescent="0.25">
      <c r="A37" s="27"/>
      <c r="B37" s="32"/>
      <c r="C37" s="1"/>
      <c r="D37" s="1"/>
      <c r="E37" s="1"/>
      <c r="F37" s="1"/>
      <c r="G37" s="33"/>
      <c r="H37" s="34">
        <v>0</v>
      </c>
      <c r="I37" s="35">
        <f t="shared" si="1"/>
        <v>0</v>
      </c>
    </row>
    <row r="38" spans="1:9" x14ac:dyDescent="0.25">
      <c r="A38" s="27"/>
      <c r="B38" s="32"/>
      <c r="C38" s="1"/>
      <c r="D38" s="1"/>
      <c r="E38" s="1"/>
      <c r="F38" s="1"/>
      <c r="G38" s="33"/>
      <c r="H38" s="34">
        <v>0</v>
      </c>
      <c r="I38" s="35">
        <f t="shared" si="1"/>
        <v>0</v>
      </c>
    </row>
    <row r="39" spans="1:9" x14ac:dyDescent="0.25">
      <c r="A39" s="27"/>
      <c r="B39" s="32"/>
      <c r="C39" s="1"/>
      <c r="D39" s="1"/>
      <c r="E39" s="1"/>
      <c r="F39" s="1"/>
      <c r="G39" s="33"/>
      <c r="H39" s="34">
        <v>0</v>
      </c>
      <c r="I39" s="35">
        <f t="shared" si="1"/>
        <v>0</v>
      </c>
    </row>
    <row r="40" spans="1:9" x14ac:dyDescent="0.25">
      <c r="A40" s="27"/>
      <c r="B40" s="32"/>
      <c r="C40" s="1"/>
      <c r="D40" s="1"/>
      <c r="E40" s="1"/>
      <c r="F40" s="1"/>
      <c r="G40" s="33"/>
      <c r="H40" s="34">
        <v>0</v>
      </c>
      <c r="I40" s="35">
        <f t="shared" si="1"/>
        <v>0</v>
      </c>
    </row>
    <row r="41" spans="1:9" x14ac:dyDescent="0.25">
      <c r="A41" s="27"/>
      <c r="B41" s="32"/>
      <c r="C41" s="1"/>
      <c r="D41" s="1"/>
      <c r="E41" s="1"/>
      <c r="F41" s="1"/>
      <c r="G41" s="33"/>
      <c r="H41" s="34">
        <v>0</v>
      </c>
      <c r="I41" s="35">
        <f t="shared" si="1"/>
        <v>0</v>
      </c>
    </row>
    <row r="42" spans="1:9" x14ac:dyDescent="0.25">
      <c r="A42" s="27"/>
      <c r="B42" s="32"/>
      <c r="C42" s="1"/>
      <c r="D42" s="1"/>
      <c r="E42" s="1"/>
      <c r="F42" s="1"/>
      <c r="G42" s="33"/>
      <c r="H42" s="34">
        <v>0</v>
      </c>
      <c r="I42" s="35">
        <f t="shared" si="1"/>
        <v>0</v>
      </c>
    </row>
    <row r="43" spans="1:9" x14ac:dyDescent="0.25">
      <c r="A43" s="27"/>
      <c r="B43" s="32"/>
      <c r="C43" s="1"/>
      <c r="D43" s="1"/>
      <c r="E43" s="1"/>
      <c r="F43" s="1"/>
      <c r="G43" s="33"/>
      <c r="H43" s="34">
        <v>0</v>
      </c>
      <c r="I43" s="35">
        <f t="shared" si="1"/>
        <v>0</v>
      </c>
    </row>
    <row r="44" spans="1:9" x14ac:dyDescent="0.25">
      <c r="A44" s="27"/>
      <c r="B44" s="36"/>
      <c r="C44" s="3"/>
      <c r="D44" s="3"/>
      <c r="E44" s="89"/>
      <c r="F44" s="3"/>
      <c r="G44" s="37"/>
      <c r="H44" s="38">
        <v>0</v>
      </c>
      <c r="I44" s="39">
        <f>H44/1000*0.1</f>
        <v>0</v>
      </c>
    </row>
    <row r="45" spans="1:9" x14ac:dyDescent="0.25">
      <c r="A45" s="90"/>
      <c r="B45" s="1"/>
      <c r="C45" s="1"/>
      <c r="D45" s="1"/>
      <c r="E45" s="1"/>
      <c r="F45" s="1"/>
      <c r="G45" s="33"/>
      <c r="H45" s="34">
        <v>0</v>
      </c>
      <c r="I45" s="95">
        <f t="shared" ref="I45:I47" si="2">H45/1000*0.1</f>
        <v>0</v>
      </c>
    </row>
    <row r="46" spans="1:9" x14ac:dyDescent="0.25">
      <c r="A46" s="90"/>
      <c r="B46" s="1"/>
      <c r="C46" s="1"/>
      <c r="D46" s="1"/>
      <c r="E46" s="1"/>
      <c r="F46" s="1"/>
      <c r="G46" s="33"/>
      <c r="H46" s="34">
        <v>0</v>
      </c>
      <c r="I46" s="95">
        <f t="shared" si="2"/>
        <v>0</v>
      </c>
    </row>
    <row r="47" spans="1:9" x14ac:dyDescent="0.25">
      <c r="A47" s="90"/>
      <c r="B47" s="1"/>
      <c r="C47" s="1"/>
      <c r="D47" s="1"/>
      <c r="E47" s="1"/>
      <c r="F47" s="1"/>
      <c r="G47" s="1"/>
      <c r="H47" s="34">
        <v>0</v>
      </c>
      <c r="I47" s="95">
        <f t="shared" si="2"/>
        <v>0</v>
      </c>
    </row>
    <row r="48" spans="1:9" ht="16.5" thickBot="1" x14ac:dyDescent="0.3">
      <c r="A48" s="27"/>
      <c r="B48" s="91" t="s">
        <v>143</v>
      </c>
      <c r="C48" s="92"/>
      <c r="D48" s="92"/>
      <c r="E48" s="92"/>
      <c r="F48" s="92"/>
      <c r="G48" s="93">
        <f>SUM(G18:G46)</f>
        <v>320300</v>
      </c>
      <c r="H48" s="93">
        <f>SUM(H18:H45)</f>
        <v>135770</v>
      </c>
      <c r="I48" s="94">
        <f>SUM(I18:I45)</f>
        <v>13.577000000000005</v>
      </c>
    </row>
    <row r="49" spans="1:9" ht="16.5" thickBot="1" x14ac:dyDescent="0.3">
      <c r="A49" s="27"/>
      <c r="B49" s="44" t="s">
        <v>73</v>
      </c>
      <c r="C49" s="45" t="s">
        <v>4</v>
      </c>
      <c r="D49" s="45" t="s">
        <v>74</v>
      </c>
      <c r="E49" s="45" t="s">
        <v>75</v>
      </c>
      <c r="F49" s="45" t="s">
        <v>76</v>
      </c>
      <c r="G49" s="46" t="s">
        <v>5</v>
      </c>
      <c r="H49" s="46" t="s">
        <v>77</v>
      </c>
      <c r="I49" s="47" t="s">
        <v>6</v>
      </c>
    </row>
    <row r="50" spans="1:9" x14ac:dyDescent="0.25">
      <c r="A50" s="27"/>
      <c r="C50" s="1" t="s">
        <v>25</v>
      </c>
      <c r="D50" s="2"/>
      <c r="E50" s="2" t="s">
        <v>26</v>
      </c>
      <c r="F50" s="2">
        <v>5</v>
      </c>
      <c r="G50" s="29">
        <v>47000</v>
      </c>
      <c r="H50" s="30">
        <f t="shared" ref="H50:H68" si="3">G50/F50</f>
        <v>9400</v>
      </c>
      <c r="I50" s="31">
        <f t="shared" ref="I50:I76" si="4">H50/1000*0.1</f>
        <v>0.94000000000000006</v>
      </c>
    </row>
    <row r="51" spans="1:9" x14ac:dyDescent="0.25">
      <c r="A51" s="27"/>
      <c r="B51" s="32" t="s">
        <v>183</v>
      </c>
      <c r="C51" s="1" t="s">
        <v>25</v>
      </c>
      <c r="D51" s="1"/>
      <c r="E51" s="1" t="s">
        <v>26</v>
      </c>
      <c r="F51" s="1">
        <v>5</v>
      </c>
      <c r="G51" s="33">
        <v>50000</v>
      </c>
      <c r="H51" s="34">
        <f t="shared" si="3"/>
        <v>10000</v>
      </c>
      <c r="I51" s="35">
        <f t="shared" si="4"/>
        <v>1</v>
      </c>
    </row>
    <row r="52" spans="1:9" x14ac:dyDescent="0.25">
      <c r="A52" s="27"/>
      <c r="B52" s="32"/>
      <c r="C52" s="1" t="s">
        <v>29</v>
      </c>
      <c r="D52" s="1"/>
      <c r="E52" s="1" t="s">
        <v>26</v>
      </c>
      <c r="F52" s="1">
        <v>5</v>
      </c>
      <c r="G52" s="33">
        <v>5000</v>
      </c>
      <c r="H52" s="34">
        <f t="shared" si="3"/>
        <v>1000</v>
      </c>
      <c r="I52" s="35">
        <f t="shared" si="4"/>
        <v>0.1</v>
      </c>
    </row>
    <row r="53" spans="1:9" x14ac:dyDescent="0.25">
      <c r="A53" s="27"/>
      <c r="B53" s="32"/>
      <c r="C53" s="1" t="s">
        <v>31</v>
      </c>
      <c r="D53" s="1"/>
      <c r="E53" s="1" t="s">
        <v>26</v>
      </c>
      <c r="F53" s="1">
        <v>5</v>
      </c>
      <c r="G53" s="33">
        <v>6000</v>
      </c>
      <c r="H53" s="34">
        <f t="shared" si="3"/>
        <v>1200</v>
      </c>
      <c r="I53" s="35">
        <f t="shared" si="4"/>
        <v>0.12</v>
      </c>
    </row>
    <row r="54" spans="1:9" x14ac:dyDescent="0.25">
      <c r="A54" s="27"/>
      <c r="B54" s="32"/>
      <c r="C54" s="1" t="s">
        <v>32</v>
      </c>
      <c r="D54" s="1"/>
      <c r="E54" s="1" t="s">
        <v>26</v>
      </c>
      <c r="F54" s="1">
        <v>5</v>
      </c>
      <c r="G54" s="33">
        <v>2100</v>
      </c>
      <c r="H54" s="34">
        <f t="shared" si="3"/>
        <v>420</v>
      </c>
      <c r="I54" s="35">
        <f t="shared" si="4"/>
        <v>4.2000000000000003E-2</v>
      </c>
    </row>
    <row r="55" spans="1:9" x14ac:dyDescent="0.25">
      <c r="A55" s="27"/>
      <c r="B55" s="32"/>
      <c r="C55" s="1" t="s">
        <v>33</v>
      </c>
      <c r="D55" s="1"/>
      <c r="E55" s="1" t="s">
        <v>26</v>
      </c>
      <c r="F55" s="1">
        <v>5</v>
      </c>
      <c r="G55" s="33">
        <v>8228</v>
      </c>
      <c r="H55" s="34">
        <f t="shared" si="3"/>
        <v>1645.6</v>
      </c>
      <c r="I55" s="35">
        <f t="shared" si="4"/>
        <v>0.16456000000000001</v>
      </c>
    </row>
    <row r="56" spans="1:9" x14ac:dyDescent="0.25">
      <c r="A56" s="27"/>
      <c r="B56" s="32"/>
      <c r="C56" s="1" t="s">
        <v>34</v>
      </c>
      <c r="D56" s="1"/>
      <c r="E56" s="1" t="s">
        <v>26</v>
      </c>
      <c r="F56" s="1">
        <v>4</v>
      </c>
      <c r="G56" s="33">
        <v>45000</v>
      </c>
      <c r="H56" s="34">
        <f t="shared" si="3"/>
        <v>11250</v>
      </c>
      <c r="I56" s="35">
        <f t="shared" si="4"/>
        <v>1.125</v>
      </c>
    </row>
    <row r="57" spans="1:9" x14ac:dyDescent="0.25">
      <c r="A57" s="27"/>
      <c r="B57" s="32" t="s">
        <v>183</v>
      </c>
      <c r="C57" s="1" t="s">
        <v>34</v>
      </c>
      <c r="D57" s="1"/>
      <c r="E57" s="1" t="s">
        <v>26</v>
      </c>
      <c r="F57" s="1">
        <v>4</v>
      </c>
      <c r="G57" s="33">
        <v>45000</v>
      </c>
      <c r="H57" s="34">
        <f t="shared" si="3"/>
        <v>11250</v>
      </c>
      <c r="I57" s="35">
        <f t="shared" si="4"/>
        <v>1.125</v>
      </c>
    </row>
    <row r="58" spans="1:9" x14ac:dyDescent="0.25">
      <c r="A58" s="27"/>
      <c r="B58" s="32"/>
      <c r="C58" s="1" t="s">
        <v>35</v>
      </c>
      <c r="D58" s="1"/>
      <c r="E58" s="1" t="s">
        <v>26</v>
      </c>
      <c r="F58" s="1">
        <v>4</v>
      </c>
      <c r="G58" s="33">
        <v>840</v>
      </c>
      <c r="H58" s="34">
        <f t="shared" si="3"/>
        <v>210</v>
      </c>
      <c r="I58" s="35">
        <f t="shared" si="4"/>
        <v>2.1000000000000001E-2</v>
      </c>
    </row>
    <row r="59" spans="1:9" x14ac:dyDescent="0.25">
      <c r="A59" s="27"/>
      <c r="B59" s="36"/>
      <c r="C59" s="3" t="s">
        <v>38</v>
      </c>
      <c r="D59" s="3"/>
      <c r="E59" s="3" t="s">
        <v>26</v>
      </c>
      <c r="F59" s="3">
        <v>4</v>
      </c>
      <c r="G59" s="37">
        <v>90000</v>
      </c>
      <c r="H59" s="34">
        <f t="shared" si="3"/>
        <v>22500</v>
      </c>
      <c r="I59" s="35">
        <f t="shared" si="4"/>
        <v>2.25</v>
      </c>
    </row>
    <row r="60" spans="1:9" x14ac:dyDescent="0.25">
      <c r="A60" s="27"/>
      <c r="B60" s="36" t="s">
        <v>183</v>
      </c>
      <c r="C60" s="3" t="s">
        <v>38</v>
      </c>
      <c r="D60" s="3"/>
      <c r="E60" s="3" t="s">
        <v>26</v>
      </c>
      <c r="F60" s="3">
        <v>4</v>
      </c>
      <c r="G60" s="37">
        <v>90000</v>
      </c>
      <c r="H60" s="34">
        <f t="shared" si="3"/>
        <v>22500</v>
      </c>
      <c r="I60" s="35">
        <f t="shared" si="4"/>
        <v>2.25</v>
      </c>
    </row>
    <row r="61" spans="1:9" x14ac:dyDescent="0.25">
      <c r="A61" s="27"/>
      <c r="B61" s="36"/>
      <c r="C61" s="3" t="s">
        <v>41</v>
      </c>
      <c r="D61" s="3"/>
      <c r="E61" s="3" t="s">
        <v>26</v>
      </c>
      <c r="F61" s="3">
        <v>6</v>
      </c>
      <c r="G61" s="37">
        <v>16500</v>
      </c>
      <c r="H61" s="34">
        <f t="shared" si="3"/>
        <v>2750</v>
      </c>
      <c r="I61" s="35">
        <f t="shared" si="4"/>
        <v>0.27500000000000002</v>
      </c>
    </row>
    <row r="62" spans="1:9" x14ac:dyDescent="0.25">
      <c r="A62" s="27"/>
      <c r="B62" s="36"/>
      <c r="C62" s="3" t="s">
        <v>190</v>
      </c>
      <c r="D62" s="3"/>
      <c r="E62" s="3" t="s">
        <v>26</v>
      </c>
      <c r="F62" s="3">
        <v>6</v>
      </c>
      <c r="G62" s="37">
        <v>19800</v>
      </c>
      <c r="H62" s="34">
        <f t="shared" si="3"/>
        <v>3300</v>
      </c>
      <c r="I62" s="35">
        <f t="shared" si="4"/>
        <v>0.33</v>
      </c>
    </row>
    <row r="63" spans="1:9" x14ac:dyDescent="0.25">
      <c r="A63" s="27"/>
      <c r="B63" s="36"/>
      <c r="C63" s="3" t="s">
        <v>42</v>
      </c>
      <c r="D63" s="3"/>
      <c r="E63" s="3" t="s">
        <v>26</v>
      </c>
      <c r="F63" s="3">
        <v>5</v>
      </c>
      <c r="G63" s="37">
        <v>24310</v>
      </c>
      <c r="H63" s="34">
        <f t="shared" si="3"/>
        <v>4862</v>
      </c>
      <c r="I63" s="35">
        <f t="shared" si="4"/>
        <v>0.48620000000000002</v>
      </c>
    </row>
    <row r="64" spans="1:9" x14ac:dyDescent="0.25">
      <c r="A64" s="27"/>
      <c r="B64" s="36"/>
      <c r="C64" s="3" t="s">
        <v>43</v>
      </c>
      <c r="D64" s="3"/>
      <c r="E64" s="3" t="s">
        <v>26</v>
      </c>
      <c r="F64" s="3">
        <v>4</v>
      </c>
      <c r="G64" s="37">
        <v>7404</v>
      </c>
      <c r="H64" s="34">
        <f t="shared" si="3"/>
        <v>1851</v>
      </c>
      <c r="I64" s="35">
        <f t="shared" si="4"/>
        <v>0.18510000000000001</v>
      </c>
    </row>
    <row r="65" spans="1:9" x14ac:dyDescent="0.25">
      <c r="A65" s="27"/>
      <c r="B65" s="36"/>
      <c r="C65" s="3" t="s">
        <v>44</v>
      </c>
      <c r="D65" s="3"/>
      <c r="E65" s="3" t="s">
        <v>26</v>
      </c>
      <c r="F65" s="3">
        <v>5</v>
      </c>
      <c r="G65" s="37">
        <v>16500</v>
      </c>
      <c r="H65" s="34">
        <f t="shared" si="3"/>
        <v>3300</v>
      </c>
      <c r="I65" s="35">
        <f t="shared" si="4"/>
        <v>0.33</v>
      </c>
    </row>
    <row r="66" spans="1:9" x14ac:dyDescent="0.25">
      <c r="A66" s="27"/>
      <c r="B66" s="36"/>
      <c r="C66" s="3" t="s">
        <v>45</v>
      </c>
      <c r="D66" s="3"/>
      <c r="E66" s="3" t="s">
        <v>26</v>
      </c>
      <c r="F66" s="3">
        <v>8</v>
      </c>
      <c r="G66" s="37">
        <v>25430</v>
      </c>
      <c r="H66" s="34">
        <f t="shared" si="3"/>
        <v>3178.75</v>
      </c>
      <c r="I66" s="35">
        <f t="shared" si="4"/>
        <v>0.31787500000000002</v>
      </c>
    </row>
    <row r="67" spans="1:9" x14ac:dyDescent="0.25">
      <c r="A67" s="27"/>
      <c r="B67" s="36"/>
      <c r="C67" s="3" t="s">
        <v>46</v>
      </c>
      <c r="D67" s="3"/>
      <c r="E67" s="3" t="s">
        <v>26</v>
      </c>
      <c r="F67" s="3">
        <v>4</v>
      </c>
      <c r="G67" s="37">
        <v>2586</v>
      </c>
      <c r="H67" s="34">
        <f t="shared" si="3"/>
        <v>646.5</v>
      </c>
      <c r="I67" s="35">
        <f t="shared" si="4"/>
        <v>6.4649999999999999E-2</v>
      </c>
    </row>
    <row r="68" spans="1:9" x14ac:dyDescent="0.25">
      <c r="A68" s="27"/>
      <c r="B68" s="36"/>
      <c r="C68" s="3" t="s">
        <v>191</v>
      </c>
      <c r="D68" s="3"/>
      <c r="E68" s="3" t="s">
        <v>26</v>
      </c>
      <c r="F68" s="3">
        <v>4</v>
      </c>
      <c r="G68" s="37">
        <v>12000</v>
      </c>
      <c r="H68" s="34">
        <f t="shared" si="3"/>
        <v>3000</v>
      </c>
      <c r="I68" s="35">
        <f t="shared" si="4"/>
        <v>0.30000000000000004</v>
      </c>
    </row>
    <row r="69" spans="1:9" x14ac:dyDescent="0.25">
      <c r="A69" s="27"/>
      <c r="B69" s="36"/>
      <c r="C69" s="3"/>
      <c r="D69" s="3"/>
      <c r="E69" s="3"/>
      <c r="F69" s="3"/>
      <c r="G69" s="37"/>
      <c r="H69" s="34">
        <v>0</v>
      </c>
      <c r="I69" s="35">
        <f t="shared" si="4"/>
        <v>0</v>
      </c>
    </row>
    <row r="70" spans="1:9" x14ac:dyDescent="0.25">
      <c r="A70" s="27"/>
      <c r="B70" s="36"/>
      <c r="C70" s="3"/>
      <c r="D70" s="3"/>
      <c r="E70" s="3"/>
      <c r="F70" s="3"/>
      <c r="G70" s="37"/>
      <c r="H70" s="34">
        <v>0</v>
      </c>
      <c r="I70" s="35">
        <f t="shared" si="4"/>
        <v>0</v>
      </c>
    </row>
    <row r="71" spans="1:9" x14ac:dyDescent="0.25">
      <c r="A71" s="27"/>
      <c r="B71" s="36"/>
      <c r="C71" s="3"/>
      <c r="D71" s="3"/>
      <c r="E71" s="3"/>
      <c r="F71" s="3"/>
      <c r="G71" s="37"/>
      <c r="H71" s="34">
        <v>0</v>
      </c>
      <c r="I71" s="35">
        <f t="shared" si="4"/>
        <v>0</v>
      </c>
    </row>
    <row r="72" spans="1:9" x14ac:dyDescent="0.25">
      <c r="A72" s="27"/>
      <c r="B72" s="36"/>
      <c r="C72" s="3"/>
      <c r="D72" s="3"/>
      <c r="E72" s="3"/>
      <c r="F72" s="3"/>
      <c r="G72" s="37"/>
      <c r="H72" s="34">
        <v>0</v>
      </c>
      <c r="I72" s="35">
        <f t="shared" si="4"/>
        <v>0</v>
      </c>
    </row>
    <row r="73" spans="1:9" x14ac:dyDescent="0.25">
      <c r="A73" s="27"/>
      <c r="B73" s="36"/>
      <c r="C73" s="3"/>
      <c r="D73" s="3"/>
      <c r="E73" s="3"/>
      <c r="F73" s="3"/>
      <c r="G73" s="37"/>
      <c r="H73" s="34">
        <v>0</v>
      </c>
      <c r="I73" s="35">
        <f t="shared" si="4"/>
        <v>0</v>
      </c>
    </row>
    <row r="74" spans="1:9" x14ac:dyDescent="0.25">
      <c r="A74" s="27"/>
      <c r="B74" s="36"/>
      <c r="C74" s="3"/>
      <c r="D74" s="3"/>
      <c r="E74" s="3"/>
      <c r="F74" s="3"/>
      <c r="G74" s="37"/>
      <c r="H74" s="34">
        <v>0</v>
      </c>
      <c r="I74" s="35">
        <f t="shared" si="4"/>
        <v>0</v>
      </c>
    </row>
    <row r="75" spans="1:9" x14ac:dyDescent="0.25">
      <c r="A75" s="27"/>
      <c r="B75" s="36"/>
      <c r="C75" s="3"/>
      <c r="D75" s="3"/>
      <c r="E75" s="3"/>
      <c r="F75" s="3"/>
      <c r="G75" s="37"/>
      <c r="H75" s="34">
        <v>0</v>
      </c>
      <c r="I75" s="35">
        <f t="shared" si="4"/>
        <v>0</v>
      </c>
    </row>
    <row r="76" spans="1:9" ht="16.5" thickBot="1" x14ac:dyDescent="0.3">
      <c r="A76" s="27"/>
      <c r="B76" s="48"/>
      <c r="C76" s="49"/>
      <c r="D76" s="49"/>
      <c r="E76" s="49"/>
      <c r="F76" s="49"/>
      <c r="G76" s="50"/>
      <c r="H76" s="34">
        <v>0</v>
      </c>
      <c r="I76" s="35">
        <f t="shared" si="4"/>
        <v>0</v>
      </c>
    </row>
    <row r="77" spans="1:9" ht="16.5" thickBot="1" x14ac:dyDescent="0.3">
      <c r="A77" s="53"/>
      <c r="B77" s="54" t="s">
        <v>143</v>
      </c>
      <c r="C77" s="55"/>
      <c r="D77" s="55"/>
      <c r="E77" s="55"/>
      <c r="F77" s="55"/>
      <c r="G77" s="56">
        <f>SUM(G50:G76)</f>
        <v>513698</v>
      </c>
      <c r="H77" s="56">
        <f t="shared" ref="H77:I77" si="5">SUM(H50:H76)</f>
        <v>114263.85</v>
      </c>
      <c r="I77" s="57">
        <f t="shared" si="5"/>
        <v>11.426385000000003</v>
      </c>
    </row>
    <row r="78" spans="1:9" ht="16.5" thickBot="1" x14ac:dyDescent="0.3">
      <c r="A78" s="40" t="s">
        <v>144</v>
      </c>
      <c r="B78" s="41"/>
      <c r="C78" s="41"/>
      <c r="D78" s="41"/>
      <c r="E78" s="41"/>
      <c r="F78" s="41"/>
      <c r="G78" s="42">
        <f>G48+G77</f>
        <v>833998</v>
      </c>
      <c r="H78" s="42">
        <f>H48+H77</f>
        <v>250033.85</v>
      </c>
      <c r="I78" s="58">
        <f>SUM(I48+I77)</f>
        <v>25.003385000000009</v>
      </c>
    </row>
    <row r="79" spans="1:9" ht="16.5" thickBot="1" x14ac:dyDescent="0.3">
      <c r="A79" s="109" t="s">
        <v>9</v>
      </c>
      <c r="B79" s="110"/>
      <c r="C79" s="110"/>
      <c r="D79" s="110"/>
      <c r="E79" s="110"/>
      <c r="F79" s="110"/>
      <c r="G79" s="110"/>
      <c r="H79" s="110"/>
      <c r="I79" s="111"/>
    </row>
    <row r="80" spans="1:9" ht="16.5" thickBot="1" x14ac:dyDescent="0.3">
      <c r="A80" s="22"/>
      <c r="B80" s="23" t="s">
        <v>73</v>
      </c>
      <c r="C80" s="24" t="s">
        <v>4</v>
      </c>
      <c r="D80" s="24" t="s">
        <v>74</v>
      </c>
      <c r="E80" s="24" t="s">
        <v>75</v>
      </c>
      <c r="F80" s="126" t="s">
        <v>5</v>
      </c>
      <c r="G80" s="127"/>
      <c r="H80" s="25" t="s">
        <v>77</v>
      </c>
      <c r="I80" s="26" t="s">
        <v>6</v>
      </c>
    </row>
    <row r="81" spans="1:9" ht="16.5" thickBot="1" x14ac:dyDescent="0.3">
      <c r="A81" s="27"/>
      <c r="B81" s="28"/>
      <c r="C81" s="2"/>
      <c r="D81" s="2"/>
      <c r="E81" s="2"/>
      <c r="F81" s="128"/>
      <c r="G81" s="129"/>
      <c r="H81" s="59">
        <v>0</v>
      </c>
      <c r="I81" s="60">
        <f>H81/1000*0.1</f>
        <v>0</v>
      </c>
    </row>
    <row r="82" spans="1:9" ht="16.5" thickBot="1" x14ac:dyDescent="0.3">
      <c r="A82" s="40" t="s">
        <v>145</v>
      </c>
      <c r="B82" s="41"/>
      <c r="C82" s="41"/>
      <c r="D82" s="41"/>
      <c r="E82" s="41"/>
      <c r="F82" s="130">
        <f>SUM(F81)</f>
        <v>0</v>
      </c>
      <c r="G82" s="131"/>
      <c r="H82" s="42">
        <f>SUM(H81)</f>
        <v>0</v>
      </c>
      <c r="I82" s="58">
        <f>SUM(I81)</f>
        <v>0</v>
      </c>
    </row>
    <row r="83" spans="1:9" ht="16.5" thickBot="1" x14ac:dyDescent="0.3">
      <c r="A83" s="109" t="s">
        <v>10</v>
      </c>
      <c r="B83" s="110"/>
      <c r="C83" s="110"/>
      <c r="D83" s="110"/>
      <c r="E83" s="110"/>
      <c r="F83" s="110"/>
      <c r="G83" s="110"/>
      <c r="H83" s="110"/>
      <c r="I83" s="111"/>
    </row>
    <row r="84" spans="1:9" ht="16.5" thickBot="1" x14ac:dyDescent="0.3">
      <c r="A84" s="22"/>
      <c r="B84" s="23" t="s">
        <v>73</v>
      </c>
      <c r="C84" s="24" t="s">
        <v>4</v>
      </c>
      <c r="D84" s="24" t="s">
        <v>74</v>
      </c>
      <c r="E84" s="24" t="s">
        <v>75</v>
      </c>
      <c r="F84" s="126" t="s">
        <v>5</v>
      </c>
      <c r="G84" s="127"/>
      <c r="H84" s="25" t="s">
        <v>77</v>
      </c>
      <c r="I84" s="26" t="s">
        <v>6</v>
      </c>
    </row>
    <row r="85" spans="1:9" ht="16.5" thickBot="1" x14ac:dyDescent="0.3">
      <c r="A85" s="27"/>
      <c r="B85" s="28"/>
      <c r="C85" s="2"/>
      <c r="D85" s="2"/>
      <c r="E85" s="2"/>
      <c r="F85" s="128"/>
      <c r="G85" s="129"/>
      <c r="H85" s="59">
        <v>0</v>
      </c>
      <c r="I85" s="60">
        <f>H85/1000*0.1</f>
        <v>0</v>
      </c>
    </row>
    <row r="86" spans="1:9" ht="16.5" thickBot="1" x14ac:dyDescent="0.3">
      <c r="A86" s="61" t="s">
        <v>146</v>
      </c>
      <c r="B86" s="62"/>
      <c r="C86" s="62"/>
      <c r="D86" s="62"/>
      <c r="E86" s="62"/>
      <c r="F86" s="132">
        <f>SUM(F85)</f>
        <v>0</v>
      </c>
      <c r="G86" s="133"/>
      <c r="H86" s="63">
        <f>SUM(H85)</f>
        <v>0</v>
      </c>
      <c r="I86" s="64">
        <f>SUM(I85)</f>
        <v>0</v>
      </c>
    </row>
    <row r="87" spans="1:9" ht="16.5" thickBot="1" x14ac:dyDescent="0.3">
      <c r="A87" s="65" t="s">
        <v>147</v>
      </c>
      <c r="B87" s="66"/>
      <c r="C87" s="67"/>
      <c r="D87" s="67"/>
      <c r="E87" s="67"/>
      <c r="F87" s="67"/>
      <c r="G87" s="67"/>
      <c r="H87" s="68"/>
      <c r="I87" s="69">
        <f>I78+I82+I86</f>
        <v>25.003385000000009</v>
      </c>
    </row>
    <row r="88" spans="1:9" x14ac:dyDescent="0.25">
      <c r="G88" s="5"/>
      <c r="H88" s="5"/>
      <c r="I88" s="6"/>
    </row>
    <row r="89" spans="1:9" x14ac:dyDescent="0.25">
      <c r="G89" s="5"/>
      <c r="H89" s="5"/>
      <c r="I89" s="6"/>
    </row>
    <row r="90" spans="1:9" ht="16.5" thickBot="1" x14ac:dyDescent="0.3">
      <c r="G90" s="5"/>
      <c r="H90" s="5"/>
      <c r="I90" s="6"/>
    </row>
    <row r="91" spans="1:9" ht="16.5" thickBot="1" x14ac:dyDescent="0.3">
      <c r="A91" s="134" t="s">
        <v>11</v>
      </c>
      <c r="B91" s="135"/>
      <c r="C91" s="135"/>
      <c r="D91" s="135"/>
      <c r="E91" s="135"/>
      <c r="F91" s="135"/>
      <c r="G91" s="136"/>
      <c r="H91" s="5"/>
      <c r="I91" s="6"/>
    </row>
    <row r="92" spans="1:9" ht="16.5" thickBot="1" x14ac:dyDescent="0.3">
      <c r="A92" s="70"/>
      <c r="B92" s="135" t="s">
        <v>12</v>
      </c>
      <c r="C92" s="137"/>
      <c r="D92" s="137"/>
      <c r="E92" s="137"/>
      <c r="F92" s="137"/>
      <c r="G92" s="138"/>
      <c r="H92" s="5"/>
      <c r="I92" s="6"/>
    </row>
    <row r="93" spans="1:9" ht="16.5" thickBot="1" x14ac:dyDescent="0.3">
      <c r="A93" s="71"/>
      <c r="B93" s="72"/>
      <c r="C93" s="139" t="s">
        <v>4</v>
      </c>
      <c r="D93" s="139"/>
      <c r="E93" s="139"/>
      <c r="F93" s="140"/>
      <c r="G93" s="73" t="s">
        <v>21</v>
      </c>
      <c r="H93" s="5"/>
      <c r="I93" s="6"/>
    </row>
    <row r="94" spans="1:9" ht="16.5" thickBot="1" x14ac:dyDescent="0.3">
      <c r="A94" s="74"/>
      <c r="B94" s="75"/>
      <c r="C94" s="141"/>
      <c r="D94" s="141"/>
      <c r="E94" s="141"/>
      <c r="F94" s="142"/>
      <c r="G94" s="76"/>
      <c r="H94" s="5"/>
      <c r="I94" s="6"/>
    </row>
    <row r="95" spans="1:9" ht="16.5" thickBot="1" x14ac:dyDescent="0.3">
      <c r="A95" s="77"/>
      <c r="B95" s="78"/>
      <c r="C95" s="123" t="s">
        <v>7</v>
      </c>
      <c r="D95" s="124"/>
      <c r="E95" s="124"/>
      <c r="F95" s="125"/>
      <c r="G95" s="79">
        <f>SUM(G94:G94)</f>
        <v>0</v>
      </c>
      <c r="H95" s="5"/>
      <c r="I95" s="6"/>
    </row>
    <row r="96" spans="1:9" ht="16.5" thickBot="1" x14ac:dyDescent="0.3">
      <c r="A96" s="80"/>
      <c r="B96" s="143" t="s">
        <v>13</v>
      </c>
      <c r="C96" s="137"/>
      <c r="D96" s="137"/>
      <c r="E96" s="137"/>
      <c r="F96" s="137"/>
      <c r="G96" s="138"/>
      <c r="H96" s="5"/>
      <c r="I96" s="6"/>
    </row>
    <row r="97" spans="1:9" ht="16.5" thickBot="1" x14ac:dyDescent="0.3">
      <c r="A97" s="71"/>
      <c r="B97" s="72"/>
      <c r="C97" s="139" t="s">
        <v>4</v>
      </c>
      <c r="D97" s="139"/>
      <c r="E97" s="139"/>
      <c r="F97" s="140"/>
      <c r="G97" s="73" t="s">
        <v>21</v>
      </c>
      <c r="H97" s="5"/>
      <c r="I97" s="6"/>
    </row>
    <row r="98" spans="1:9" ht="16.5" thickBot="1" x14ac:dyDescent="0.3">
      <c r="A98" s="74"/>
      <c r="B98" s="75"/>
      <c r="C98" s="141"/>
      <c r="D98" s="141"/>
      <c r="E98" s="141"/>
      <c r="F98" s="142"/>
      <c r="G98" s="76"/>
      <c r="H98" s="5"/>
      <c r="I98" s="6"/>
    </row>
    <row r="99" spans="1:9" ht="16.5" thickBot="1" x14ac:dyDescent="0.3">
      <c r="A99" s="77"/>
      <c r="B99" s="78"/>
      <c r="C99" s="123" t="s">
        <v>7</v>
      </c>
      <c r="D99" s="124"/>
      <c r="E99" s="124"/>
      <c r="F99" s="125"/>
      <c r="G99" s="79">
        <f>SUM(G98:G98)</f>
        <v>0</v>
      </c>
      <c r="H99" s="5"/>
      <c r="I99" s="6"/>
    </row>
    <row r="100" spans="1:9" ht="16.5" thickBot="1" x14ac:dyDescent="0.3">
      <c r="A100" s="80"/>
      <c r="B100" s="143" t="s">
        <v>14</v>
      </c>
      <c r="C100" s="137"/>
      <c r="D100" s="137"/>
      <c r="E100" s="137"/>
      <c r="F100" s="137"/>
      <c r="G100" s="138"/>
      <c r="H100" s="5"/>
      <c r="I100" s="6"/>
    </row>
    <row r="101" spans="1:9" ht="16.5" thickBot="1" x14ac:dyDescent="0.3">
      <c r="A101" s="71"/>
      <c r="B101" s="72"/>
      <c r="C101" s="144" t="s">
        <v>4</v>
      </c>
      <c r="D101" s="144"/>
      <c r="E101" s="144"/>
      <c r="F101" s="145"/>
      <c r="G101" s="81" t="s">
        <v>22</v>
      </c>
      <c r="H101" s="5"/>
      <c r="I101" s="6"/>
    </row>
    <row r="102" spans="1:9" ht="16.5" thickBot="1" x14ac:dyDescent="0.3">
      <c r="A102" s="74"/>
      <c r="B102" s="75"/>
      <c r="C102" s="141"/>
      <c r="D102" s="141"/>
      <c r="E102" s="141"/>
      <c r="F102" s="142"/>
      <c r="G102" s="76"/>
      <c r="H102" s="5"/>
      <c r="I102" s="6"/>
    </row>
    <row r="103" spans="1:9" ht="16.5" thickBot="1" x14ac:dyDescent="0.3">
      <c r="A103" s="77"/>
      <c r="B103" s="78"/>
      <c r="C103" s="123" t="s">
        <v>7</v>
      </c>
      <c r="D103" s="124"/>
      <c r="E103" s="124"/>
      <c r="F103" s="125"/>
      <c r="G103" s="79">
        <f>SUM(G102:G102)</f>
        <v>0</v>
      </c>
      <c r="H103" s="5"/>
      <c r="I103" s="6"/>
    </row>
    <row r="104" spans="1:9" ht="16.5" thickBot="1" x14ac:dyDescent="0.3">
      <c r="A104" s="80"/>
      <c r="B104" s="143" t="s">
        <v>15</v>
      </c>
      <c r="C104" s="137"/>
      <c r="D104" s="137"/>
      <c r="E104" s="137"/>
      <c r="F104" s="137"/>
      <c r="G104" s="138"/>
      <c r="H104" s="5"/>
      <c r="I104" s="6"/>
    </row>
    <row r="105" spans="1:9" ht="16.5" thickBot="1" x14ac:dyDescent="0.3">
      <c r="A105" s="71"/>
      <c r="B105" s="72"/>
      <c r="C105" s="144" t="s">
        <v>4</v>
      </c>
      <c r="D105" s="144"/>
      <c r="E105" s="144"/>
      <c r="F105" s="145"/>
      <c r="G105" s="81" t="s">
        <v>23</v>
      </c>
      <c r="H105" s="5"/>
      <c r="I105" s="6"/>
    </row>
    <row r="106" spans="1:9" ht="16.5" thickBot="1" x14ac:dyDescent="0.3">
      <c r="A106" s="74"/>
      <c r="B106" s="75"/>
      <c r="C106" s="146"/>
      <c r="D106" s="146"/>
      <c r="E106" s="146"/>
      <c r="F106" s="147"/>
      <c r="G106" s="82"/>
      <c r="H106" s="5"/>
      <c r="I106" s="6"/>
    </row>
    <row r="107" spans="1:9" ht="16.5" thickBot="1" x14ac:dyDescent="0.3">
      <c r="A107" s="77"/>
      <c r="B107" s="78"/>
      <c r="C107" s="124" t="s">
        <v>7</v>
      </c>
      <c r="D107" s="124"/>
      <c r="E107" s="124"/>
      <c r="F107" s="125"/>
      <c r="G107" s="83">
        <f>SUM(G106:G106)</f>
        <v>0</v>
      </c>
      <c r="H107" s="5"/>
      <c r="I107" s="6"/>
    </row>
    <row r="108" spans="1:9" ht="16.5" thickBot="1" x14ac:dyDescent="0.3">
      <c r="A108" s="80"/>
      <c r="B108" s="143" t="s">
        <v>16</v>
      </c>
      <c r="C108" s="137"/>
      <c r="D108" s="137"/>
      <c r="E108" s="137"/>
      <c r="F108" s="137"/>
      <c r="G108" s="138"/>
      <c r="H108" s="5"/>
      <c r="I108" s="6"/>
    </row>
    <row r="109" spans="1:9" ht="16.5" thickBot="1" x14ac:dyDescent="0.3">
      <c r="A109" s="71"/>
      <c r="B109" s="72"/>
      <c r="C109" s="144" t="s">
        <v>4</v>
      </c>
      <c r="D109" s="144"/>
      <c r="E109" s="144"/>
      <c r="F109" s="145"/>
      <c r="G109" s="81" t="s">
        <v>24</v>
      </c>
      <c r="H109" s="5"/>
      <c r="I109" s="6"/>
    </row>
    <row r="110" spans="1:9" ht="16.5" thickBot="1" x14ac:dyDescent="0.3">
      <c r="A110" s="74"/>
      <c r="B110" s="75"/>
      <c r="C110" s="146"/>
      <c r="D110" s="146"/>
      <c r="E110" s="146"/>
      <c r="F110" s="147"/>
      <c r="G110" s="82"/>
      <c r="H110" s="5"/>
      <c r="I110" s="6"/>
    </row>
    <row r="111" spans="1:9" ht="16.5" thickBot="1" x14ac:dyDescent="0.3">
      <c r="A111" s="77"/>
      <c r="B111" s="78"/>
      <c r="C111" s="124" t="s">
        <v>7</v>
      </c>
      <c r="D111" s="124"/>
      <c r="E111" s="124"/>
      <c r="F111" s="125"/>
      <c r="G111" s="83">
        <f>SUM(G110:G110)</f>
        <v>0</v>
      </c>
      <c r="H111" s="5"/>
      <c r="I111" s="6"/>
    </row>
    <row r="112" spans="1:9" ht="16.5" thickBot="1" x14ac:dyDescent="0.3">
      <c r="A112" s="80"/>
      <c r="B112" s="143" t="s">
        <v>17</v>
      </c>
      <c r="C112" s="135"/>
      <c r="D112" s="135"/>
      <c r="E112" s="135"/>
      <c r="F112" s="135"/>
      <c r="G112" s="136"/>
      <c r="H112" s="5"/>
      <c r="I112" s="6"/>
    </row>
    <row r="113" spans="1:9" ht="16.5" thickBot="1" x14ac:dyDescent="0.3">
      <c r="A113" s="71"/>
      <c r="B113" s="72"/>
      <c r="C113" s="155" t="s">
        <v>4</v>
      </c>
      <c r="D113" s="135"/>
      <c r="E113" s="135"/>
      <c r="F113" s="84" t="s">
        <v>18</v>
      </c>
      <c r="G113" s="81" t="s">
        <v>6</v>
      </c>
      <c r="H113" s="5"/>
      <c r="I113" s="6"/>
    </row>
    <row r="114" spans="1:9" x14ac:dyDescent="0.25">
      <c r="A114" s="74"/>
      <c r="B114" s="75"/>
      <c r="C114" s="148"/>
      <c r="D114" s="149"/>
      <c r="E114" s="149"/>
      <c r="F114" s="2"/>
      <c r="G114" s="82"/>
      <c r="H114" s="5"/>
      <c r="I114" s="6"/>
    </row>
    <row r="115" spans="1:9" ht="16.5" thickBot="1" x14ac:dyDescent="0.3">
      <c r="A115" s="77"/>
      <c r="B115" s="78"/>
      <c r="C115" s="150" t="s">
        <v>7</v>
      </c>
      <c r="D115" s="150"/>
      <c r="E115" s="150"/>
      <c r="F115" s="151"/>
      <c r="G115" s="83">
        <f>SUM(G114:G114)</f>
        <v>0</v>
      </c>
      <c r="H115" s="5"/>
      <c r="I115" s="6"/>
    </row>
    <row r="116" spans="1:9" ht="16.5" thickBot="1" x14ac:dyDescent="0.3">
      <c r="A116" s="152" t="s">
        <v>148</v>
      </c>
      <c r="B116" s="153"/>
      <c r="C116" s="154"/>
      <c r="D116" s="154"/>
      <c r="E116" s="154"/>
      <c r="F116" s="154"/>
      <c r="G116" s="85">
        <f>G95+G99+G103+G107+G111+G115</f>
        <v>0</v>
      </c>
      <c r="H116" s="5"/>
      <c r="I116" s="6"/>
    </row>
    <row r="117" spans="1:9" x14ac:dyDescent="0.25">
      <c r="G117" s="5"/>
      <c r="H117" s="5"/>
      <c r="I117" s="6"/>
    </row>
    <row r="118" spans="1:9" x14ac:dyDescent="0.25">
      <c r="G118" s="5"/>
      <c r="H118" s="5"/>
      <c r="I118" s="6"/>
    </row>
  </sheetData>
  <mergeCells count="39">
    <mergeCell ref="C114:E114"/>
    <mergeCell ref="C115:F115"/>
    <mergeCell ref="A116:F116"/>
    <mergeCell ref="B108:G108"/>
    <mergeCell ref="C109:F109"/>
    <mergeCell ref="C110:F110"/>
    <mergeCell ref="C111:F111"/>
    <mergeCell ref="B112:G112"/>
    <mergeCell ref="C113:E113"/>
    <mergeCell ref="C107:F107"/>
    <mergeCell ref="B96:G96"/>
    <mergeCell ref="C97:F97"/>
    <mergeCell ref="C98:F98"/>
    <mergeCell ref="C99:F99"/>
    <mergeCell ref="B100:G100"/>
    <mergeCell ref="C101:F101"/>
    <mergeCell ref="C102:F102"/>
    <mergeCell ref="C103:F103"/>
    <mergeCell ref="B104:G104"/>
    <mergeCell ref="C105:F105"/>
    <mergeCell ref="C106:F106"/>
    <mergeCell ref="C95:F95"/>
    <mergeCell ref="F80:G80"/>
    <mergeCell ref="F81:G81"/>
    <mergeCell ref="F82:G82"/>
    <mergeCell ref="A83:I83"/>
    <mergeCell ref="F84:G84"/>
    <mergeCell ref="F85:G85"/>
    <mergeCell ref="F86:G86"/>
    <mergeCell ref="A91:G91"/>
    <mergeCell ref="B92:G92"/>
    <mergeCell ref="C93:F93"/>
    <mergeCell ref="C94:F94"/>
    <mergeCell ref="A79:I79"/>
    <mergeCell ref="B3:E3"/>
    <mergeCell ref="B4:E4"/>
    <mergeCell ref="D8:E8"/>
    <mergeCell ref="A15:I15"/>
    <mergeCell ref="A16:I16"/>
  </mergeCells>
  <pageMargins left="0.7" right="0.7" top="0.75" bottom="0.75" header="0.3" footer="0.3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Q106"/>
  <sheetViews>
    <sheetView zoomScale="90" zoomScaleNormal="90" workbookViewId="0">
      <selection activeCell="H62" sqref="H62"/>
    </sheetView>
  </sheetViews>
  <sheetFormatPr baseColWidth="10" defaultRowHeight="15.75" x14ac:dyDescent="0.25"/>
  <cols>
    <col min="3" max="3" width="13.25" customWidth="1"/>
    <col min="7" max="7" width="11.375" bestFit="1" customWidth="1"/>
    <col min="8" max="8" width="16.5" customWidth="1"/>
    <col min="12" max="12" width="43.875" customWidth="1"/>
  </cols>
  <sheetData>
    <row r="2" spans="1:17" ht="16.5" thickBot="1" x14ac:dyDescent="0.3"/>
    <row r="3" spans="1:17" x14ac:dyDescent="0.25">
      <c r="A3" s="4" t="s">
        <v>0</v>
      </c>
      <c r="B3" s="112" t="s">
        <v>230</v>
      </c>
      <c r="C3" s="113"/>
      <c r="D3" s="113"/>
      <c r="E3" s="114"/>
      <c r="G3" s="5"/>
      <c r="H3" s="5"/>
      <c r="I3" s="6"/>
    </row>
    <row r="4" spans="1:17" ht="16.5" thickBot="1" x14ac:dyDescent="0.3">
      <c r="A4" s="7" t="s">
        <v>1</v>
      </c>
      <c r="B4" s="115" t="s">
        <v>231</v>
      </c>
      <c r="C4" s="116"/>
      <c r="D4" s="116"/>
      <c r="E4" s="117"/>
      <c r="G4" s="5"/>
      <c r="H4" s="5"/>
      <c r="I4" s="6"/>
    </row>
    <row r="5" spans="1:17" x14ac:dyDescent="0.25">
      <c r="G5" s="5"/>
      <c r="H5" s="5"/>
      <c r="I5" s="6"/>
    </row>
    <row r="6" spans="1:17" x14ac:dyDescent="0.25">
      <c r="G6" s="5"/>
      <c r="H6" s="5"/>
      <c r="I6" s="6"/>
    </row>
    <row r="7" spans="1:17" ht="16.5" thickBot="1" x14ac:dyDescent="0.3">
      <c r="G7" s="5"/>
      <c r="H7" s="5"/>
      <c r="I7" s="6"/>
    </row>
    <row r="8" spans="1:17" ht="16.5" thickBot="1" x14ac:dyDescent="0.3">
      <c r="A8" s="8" t="s">
        <v>2</v>
      </c>
      <c r="B8" s="9"/>
      <c r="D8" s="118" t="s">
        <v>71</v>
      </c>
      <c r="E8" s="119"/>
      <c r="G8" s="5"/>
      <c r="H8" s="5"/>
      <c r="I8" s="6"/>
    </row>
    <row r="9" spans="1:17" x14ac:dyDescent="0.25">
      <c r="A9" s="10" t="s">
        <v>47</v>
      </c>
      <c r="B9" s="11" t="s">
        <v>57</v>
      </c>
      <c r="D9" s="12" t="s">
        <v>19</v>
      </c>
      <c r="E9" s="13">
        <f>I75</f>
        <v>344.69922875000003</v>
      </c>
      <c r="G9" s="5"/>
      <c r="H9" s="5"/>
      <c r="I9" s="6"/>
    </row>
    <row r="10" spans="1:17" ht="16.5" thickBot="1" x14ac:dyDescent="0.3">
      <c r="A10" s="14" t="s">
        <v>48</v>
      </c>
      <c r="B10" s="15" t="s">
        <v>149</v>
      </c>
      <c r="D10" s="16" t="s">
        <v>20</v>
      </c>
      <c r="E10" s="17">
        <f>G104</f>
        <v>5</v>
      </c>
      <c r="G10" s="5"/>
      <c r="H10" s="5"/>
      <c r="I10" s="6"/>
      <c r="L10" s="86"/>
      <c r="M10" s="86"/>
      <c r="N10" s="86"/>
      <c r="O10" s="86"/>
      <c r="P10" s="86"/>
      <c r="Q10" s="86"/>
    </row>
    <row r="11" spans="1:17" ht="16.5" thickBot="1" x14ac:dyDescent="0.3">
      <c r="A11" s="18" t="s">
        <v>49</v>
      </c>
      <c r="B11" s="19" t="s">
        <v>26</v>
      </c>
      <c r="D11" s="20" t="s">
        <v>72</v>
      </c>
      <c r="E11" s="21">
        <f>E9*0.7+E10*0.3</f>
        <v>242.78946012500001</v>
      </c>
      <c r="G11" s="5"/>
      <c r="H11" s="5"/>
      <c r="I11" s="6"/>
      <c r="N11" s="6"/>
      <c r="O11" s="6"/>
      <c r="P11" s="6"/>
      <c r="Q11" s="87"/>
    </row>
    <row r="12" spans="1:17" x14ac:dyDescent="0.25">
      <c r="G12" s="5"/>
      <c r="H12" s="5"/>
      <c r="I12" s="6"/>
    </row>
    <row r="13" spans="1:17" x14ac:dyDescent="0.25">
      <c r="G13" s="5"/>
      <c r="H13" s="5"/>
      <c r="I13" s="6"/>
      <c r="L13" s="86"/>
      <c r="M13" s="88"/>
    </row>
    <row r="14" spans="1:17" ht="16.5" thickBot="1" x14ac:dyDescent="0.3">
      <c r="G14" s="5"/>
      <c r="H14" s="5"/>
      <c r="I14" s="6"/>
    </row>
    <row r="15" spans="1:17" x14ac:dyDescent="0.25">
      <c r="A15" s="120" t="s">
        <v>3</v>
      </c>
      <c r="B15" s="121"/>
      <c r="C15" s="121"/>
      <c r="D15" s="121"/>
      <c r="E15" s="121"/>
      <c r="F15" s="121"/>
      <c r="G15" s="121"/>
      <c r="H15" s="121"/>
      <c r="I15" s="122"/>
      <c r="L15" s="86"/>
    </row>
    <row r="16" spans="1:17" ht="16.5" thickBot="1" x14ac:dyDescent="0.3">
      <c r="A16" s="109" t="s">
        <v>8</v>
      </c>
      <c r="B16" s="110"/>
      <c r="C16" s="110"/>
      <c r="D16" s="110"/>
      <c r="E16" s="110"/>
      <c r="F16" s="110"/>
      <c r="G16" s="110"/>
      <c r="H16" s="110"/>
      <c r="I16" s="111"/>
      <c r="L16" s="86"/>
    </row>
    <row r="17" spans="1:12" ht="16.5" thickBot="1" x14ac:dyDescent="0.3">
      <c r="A17" s="22"/>
      <c r="B17" s="23" t="s">
        <v>73</v>
      </c>
      <c r="C17" s="24" t="s">
        <v>4</v>
      </c>
      <c r="D17" s="24" t="s">
        <v>74</v>
      </c>
      <c r="E17" s="24" t="s">
        <v>75</v>
      </c>
      <c r="F17" s="24" t="s">
        <v>76</v>
      </c>
      <c r="G17" s="25" t="s">
        <v>5</v>
      </c>
      <c r="H17" s="25" t="s">
        <v>77</v>
      </c>
      <c r="I17" s="26" t="s">
        <v>6</v>
      </c>
      <c r="L17" s="86"/>
    </row>
    <row r="18" spans="1:12" x14ac:dyDescent="0.25">
      <c r="A18" s="27"/>
      <c r="B18" s="28"/>
      <c r="C18" s="2" t="s">
        <v>233</v>
      </c>
      <c r="D18" s="2"/>
      <c r="E18" s="2" t="s">
        <v>149</v>
      </c>
      <c r="F18" s="2">
        <v>2</v>
      </c>
      <c r="G18" s="29">
        <v>5495987.6600000001</v>
      </c>
      <c r="H18" s="30">
        <f>G18*0.25+(G18*0.75)/F18</f>
        <v>3434992.2875000001</v>
      </c>
      <c r="I18" s="31">
        <f>H18/1000*0.1</f>
        <v>343.49922875000004</v>
      </c>
      <c r="L18" s="86"/>
    </row>
    <row r="19" spans="1:12" x14ac:dyDescent="0.25">
      <c r="A19" s="27"/>
      <c r="B19" s="32"/>
      <c r="C19" s="1"/>
      <c r="D19" s="1"/>
      <c r="E19" s="1"/>
      <c r="F19" s="1"/>
      <c r="G19" s="33"/>
      <c r="H19" s="34">
        <v>0</v>
      </c>
      <c r="I19" s="35">
        <f t="shared" ref="I19:I43" si="0">H19/1000*0.1</f>
        <v>0</v>
      </c>
    </row>
    <row r="20" spans="1:12" x14ac:dyDescent="0.25">
      <c r="A20" s="27"/>
      <c r="B20" s="32"/>
      <c r="C20" s="1"/>
      <c r="D20" s="1"/>
      <c r="E20" s="1"/>
      <c r="F20" s="1"/>
      <c r="G20" s="33"/>
      <c r="H20" s="34">
        <v>0</v>
      </c>
      <c r="I20" s="35">
        <f t="shared" si="0"/>
        <v>0</v>
      </c>
      <c r="L20" s="86"/>
    </row>
    <row r="21" spans="1:12" x14ac:dyDescent="0.25">
      <c r="A21" s="27"/>
      <c r="B21" s="32"/>
      <c r="C21" s="1"/>
      <c r="D21" s="1"/>
      <c r="E21" s="1"/>
      <c r="F21" s="1"/>
      <c r="G21" s="33"/>
      <c r="H21" s="34">
        <v>0</v>
      </c>
      <c r="I21" s="35">
        <f t="shared" si="0"/>
        <v>0</v>
      </c>
      <c r="L21" s="86"/>
    </row>
    <row r="22" spans="1:12" x14ac:dyDescent="0.25">
      <c r="A22" s="27"/>
      <c r="B22" s="32"/>
      <c r="C22" s="1"/>
      <c r="D22" s="1"/>
      <c r="E22" s="1"/>
      <c r="F22" s="1"/>
      <c r="G22" s="33"/>
      <c r="H22" s="34">
        <v>0</v>
      </c>
      <c r="I22" s="35">
        <f t="shared" si="0"/>
        <v>0</v>
      </c>
      <c r="L22" s="86"/>
    </row>
    <row r="23" spans="1:12" x14ac:dyDescent="0.25">
      <c r="A23" s="27"/>
      <c r="B23" s="32"/>
      <c r="C23" s="96"/>
      <c r="D23" s="1"/>
      <c r="E23" s="1"/>
      <c r="F23" s="1"/>
      <c r="G23" s="33"/>
      <c r="H23" s="34">
        <v>0</v>
      </c>
      <c r="I23" s="35">
        <f t="shared" si="0"/>
        <v>0</v>
      </c>
      <c r="L23" s="86"/>
    </row>
    <row r="24" spans="1:12" x14ac:dyDescent="0.25">
      <c r="A24" s="27"/>
      <c r="B24" s="32"/>
      <c r="C24" s="1"/>
      <c r="D24" s="1"/>
      <c r="E24" s="1"/>
      <c r="F24" s="1"/>
      <c r="G24" s="33"/>
      <c r="H24" s="34">
        <v>0</v>
      </c>
      <c r="I24" s="35">
        <f t="shared" si="0"/>
        <v>0</v>
      </c>
    </row>
    <row r="25" spans="1:12" x14ac:dyDescent="0.25">
      <c r="A25" s="27"/>
      <c r="B25" s="32"/>
      <c r="C25" s="1"/>
      <c r="D25" s="1"/>
      <c r="E25" s="1"/>
      <c r="F25" s="1"/>
      <c r="G25" s="33"/>
      <c r="H25" s="34">
        <v>0</v>
      </c>
      <c r="I25" s="35">
        <f t="shared" si="0"/>
        <v>0</v>
      </c>
    </row>
    <row r="26" spans="1:12" x14ac:dyDescent="0.25">
      <c r="A26" s="27"/>
      <c r="B26" s="32"/>
      <c r="C26" s="1"/>
      <c r="D26" s="1"/>
      <c r="E26" s="1"/>
      <c r="F26" s="1"/>
      <c r="G26" s="33"/>
      <c r="H26" s="34">
        <v>0</v>
      </c>
      <c r="I26" s="35">
        <f t="shared" si="0"/>
        <v>0</v>
      </c>
    </row>
    <row r="27" spans="1:12" x14ac:dyDescent="0.25">
      <c r="A27" s="27"/>
      <c r="B27" s="32"/>
      <c r="C27" s="1"/>
      <c r="D27" s="1"/>
      <c r="E27" s="1"/>
      <c r="F27" s="1"/>
      <c r="G27" s="33"/>
      <c r="H27" s="34">
        <v>0</v>
      </c>
      <c r="I27" s="35">
        <f t="shared" si="0"/>
        <v>0</v>
      </c>
    </row>
    <row r="28" spans="1:12" x14ac:dyDescent="0.25">
      <c r="A28" s="27"/>
      <c r="B28" s="32"/>
      <c r="C28" s="1"/>
      <c r="D28" s="1"/>
      <c r="E28" s="1"/>
      <c r="F28" s="1"/>
      <c r="G28" s="33"/>
      <c r="H28" s="34">
        <v>0</v>
      </c>
      <c r="I28" s="35">
        <f t="shared" si="0"/>
        <v>0</v>
      </c>
    </row>
    <row r="29" spans="1:12" x14ac:dyDescent="0.25">
      <c r="A29" s="27"/>
      <c r="B29" s="32"/>
      <c r="C29" s="1"/>
      <c r="D29" s="1"/>
      <c r="E29" s="1"/>
      <c r="F29" s="1"/>
      <c r="G29" s="33"/>
      <c r="H29" s="34">
        <v>0</v>
      </c>
      <c r="I29" s="35">
        <f t="shared" si="0"/>
        <v>0</v>
      </c>
    </row>
    <row r="30" spans="1:12" x14ac:dyDescent="0.25">
      <c r="A30" s="27"/>
      <c r="B30" s="32"/>
      <c r="C30" s="1"/>
      <c r="D30" s="1"/>
      <c r="E30" s="1"/>
      <c r="F30" s="1"/>
      <c r="G30" s="33"/>
      <c r="H30" s="34">
        <v>0</v>
      </c>
      <c r="I30" s="35">
        <f t="shared" si="0"/>
        <v>0</v>
      </c>
    </row>
    <row r="31" spans="1:12" x14ac:dyDescent="0.25">
      <c r="A31" s="27"/>
      <c r="B31" s="32"/>
      <c r="C31" s="1"/>
      <c r="D31" s="1"/>
      <c r="E31" s="1"/>
      <c r="F31" s="1"/>
      <c r="G31" s="33"/>
      <c r="H31" s="34">
        <v>0</v>
      </c>
      <c r="I31" s="35">
        <f t="shared" si="0"/>
        <v>0</v>
      </c>
    </row>
    <row r="32" spans="1:12" x14ac:dyDescent="0.25">
      <c r="A32" s="27"/>
      <c r="B32" s="32"/>
      <c r="C32" s="1"/>
      <c r="D32" s="1"/>
      <c r="E32" s="1"/>
      <c r="F32" s="1"/>
      <c r="G32" s="33"/>
      <c r="H32" s="34">
        <v>0</v>
      </c>
      <c r="I32" s="35">
        <f t="shared" si="0"/>
        <v>0</v>
      </c>
    </row>
    <row r="33" spans="1:9" x14ac:dyDescent="0.25">
      <c r="A33" s="27"/>
      <c r="B33" s="32"/>
      <c r="C33" s="1"/>
      <c r="D33" s="1"/>
      <c r="E33" s="1"/>
      <c r="F33" s="1"/>
      <c r="G33" s="33"/>
      <c r="H33" s="34">
        <v>0</v>
      </c>
      <c r="I33" s="35">
        <f t="shared" si="0"/>
        <v>0</v>
      </c>
    </row>
    <row r="34" spans="1:9" x14ac:dyDescent="0.25">
      <c r="A34" s="27"/>
      <c r="B34" s="32"/>
      <c r="C34" s="1"/>
      <c r="D34" s="1"/>
      <c r="E34" s="1"/>
      <c r="F34" s="1"/>
      <c r="G34" s="33"/>
      <c r="H34" s="34">
        <v>0</v>
      </c>
      <c r="I34" s="35">
        <f t="shared" si="0"/>
        <v>0</v>
      </c>
    </row>
    <row r="35" spans="1:9" x14ac:dyDescent="0.25">
      <c r="A35" s="27"/>
      <c r="B35" s="32"/>
      <c r="C35" s="1"/>
      <c r="D35" s="1"/>
      <c r="E35" s="1"/>
      <c r="F35" s="1"/>
      <c r="G35" s="33"/>
      <c r="H35" s="34">
        <v>0</v>
      </c>
      <c r="I35" s="35">
        <f t="shared" si="0"/>
        <v>0</v>
      </c>
    </row>
    <row r="36" spans="1:9" x14ac:dyDescent="0.25">
      <c r="A36" s="27"/>
      <c r="B36" s="32"/>
      <c r="C36" s="1"/>
      <c r="D36" s="1"/>
      <c r="E36" s="1"/>
      <c r="F36" s="1"/>
      <c r="G36" s="33"/>
      <c r="H36" s="34">
        <v>0</v>
      </c>
      <c r="I36" s="35">
        <f t="shared" si="0"/>
        <v>0</v>
      </c>
    </row>
    <row r="37" spans="1:9" x14ac:dyDescent="0.25">
      <c r="A37" s="27"/>
      <c r="B37" s="32"/>
      <c r="C37" s="1"/>
      <c r="D37" s="1"/>
      <c r="E37" s="1"/>
      <c r="F37" s="1"/>
      <c r="G37" s="33"/>
      <c r="H37" s="34">
        <v>0</v>
      </c>
      <c r="I37" s="35">
        <f t="shared" si="0"/>
        <v>0</v>
      </c>
    </row>
    <row r="38" spans="1:9" x14ac:dyDescent="0.25">
      <c r="A38" s="27"/>
      <c r="B38" s="32"/>
      <c r="C38" s="1"/>
      <c r="D38" s="1"/>
      <c r="E38" s="1"/>
      <c r="F38" s="1"/>
      <c r="G38" s="33"/>
      <c r="H38" s="34">
        <v>0</v>
      </c>
      <c r="I38" s="35">
        <f t="shared" si="0"/>
        <v>0</v>
      </c>
    </row>
    <row r="39" spans="1:9" x14ac:dyDescent="0.25">
      <c r="A39" s="27"/>
      <c r="B39" s="32"/>
      <c r="C39" s="1"/>
      <c r="D39" s="1"/>
      <c r="E39" s="1"/>
      <c r="F39" s="1"/>
      <c r="G39" s="33"/>
      <c r="H39" s="34">
        <v>0</v>
      </c>
      <c r="I39" s="35">
        <f t="shared" si="0"/>
        <v>0</v>
      </c>
    </row>
    <row r="40" spans="1:9" x14ac:dyDescent="0.25">
      <c r="A40" s="27"/>
      <c r="B40" s="32"/>
      <c r="C40" s="1"/>
      <c r="D40" s="1"/>
      <c r="E40" s="1"/>
      <c r="F40" s="1"/>
      <c r="G40" s="33"/>
      <c r="H40" s="34">
        <v>0</v>
      </c>
      <c r="I40" s="35">
        <f t="shared" si="0"/>
        <v>0</v>
      </c>
    </row>
    <row r="41" spans="1:9" x14ac:dyDescent="0.25">
      <c r="A41" s="27"/>
      <c r="B41" s="32"/>
      <c r="C41" s="1"/>
      <c r="D41" s="1"/>
      <c r="E41" s="1"/>
      <c r="F41" s="1"/>
      <c r="G41" s="33"/>
      <c r="H41" s="34">
        <v>0</v>
      </c>
      <c r="I41" s="35">
        <f t="shared" si="0"/>
        <v>0</v>
      </c>
    </row>
    <row r="42" spans="1:9" x14ac:dyDescent="0.25">
      <c r="A42" s="27"/>
      <c r="B42" s="32"/>
      <c r="C42" s="1"/>
      <c r="D42" s="1"/>
      <c r="E42" s="1"/>
      <c r="F42" s="1"/>
      <c r="G42" s="33"/>
      <c r="H42" s="34">
        <v>0</v>
      </c>
      <c r="I42" s="35">
        <f t="shared" si="0"/>
        <v>0</v>
      </c>
    </row>
    <row r="43" spans="1:9" x14ac:dyDescent="0.25">
      <c r="A43" s="27"/>
      <c r="B43" s="32"/>
      <c r="C43" s="1"/>
      <c r="D43" s="1"/>
      <c r="E43" s="1"/>
      <c r="F43" s="1"/>
      <c r="G43" s="33"/>
      <c r="H43" s="34">
        <v>0</v>
      </c>
      <c r="I43" s="35">
        <f t="shared" si="0"/>
        <v>0</v>
      </c>
    </row>
    <row r="44" spans="1:9" x14ac:dyDescent="0.25">
      <c r="A44" s="27"/>
      <c r="B44" s="36"/>
      <c r="C44" s="3"/>
      <c r="D44" s="3"/>
      <c r="E44" s="89"/>
      <c r="F44" s="3"/>
      <c r="G44" s="37"/>
      <c r="H44" s="38">
        <v>0</v>
      </c>
      <c r="I44" s="39">
        <f>H44/1000*0.1</f>
        <v>0</v>
      </c>
    </row>
    <row r="45" spans="1:9" x14ac:dyDescent="0.25">
      <c r="A45" s="90"/>
      <c r="B45" s="1"/>
      <c r="C45" s="1"/>
      <c r="D45" s="1"/>
      <c r="E45" s="1"/>
      <c r="F45" s="1"/>
      <c r="G45" s="33"/>
      <c r="H45" s="34">
        <v>0</v>
      </c>
      <c r="I45" s="95">
        <f t="shared" ref="I45:I47" si="1">H45/1000*0.1</f>
        <v>0</v>
      </c>
    </row>
    <row r="46" spans="1:9" x14ac:dyDescent="0.25">
      <c r="A46" s="90"/>
      <c r="B46" s="1"/>
      <c r="C46" s="1"/>
      <c r="D46" s="1"/>
      <c r="E46" s="1"/>
      <c r="F46" s="1"/>
      <c r="G46" s="33"/>
      <c r="H46" s="34">
        <v>0</v>
      </c>
      <c r="I46" s="95">
        <f t="shared" si="1"/>
        <v>0</v>
      </c>
    </row>
    <row r="47" spans="1:9" x14ac:dyDescent="0.25">
      <c r="A47" s="90"/>
      <c r="B47" s="1"/>
      <c r="C47" s="1"/>
      <c r="D47" s="1"/>
      <c r="E47" s="1"/>
      <c r="F47" s="1"/>
      <c r="G47" s="1"/>
      <c r="H47" s="34">
        <v>0</v>
      </c>
      <c r="I47" s="95">
        <f t="shared" si="1"/>
        <v>0</v>
      </c>
    </row>
    <row r="48" spans="1:9" ht="16.5" thickBot="1" x14ac:dyDescent="0.3">
      <c r="A48" s="27"/>
      <c r="B48" s="91" t="s">
        <v>143</v>
      </c>
      <c r="C48" s="92"/>
      <c r="D48" s="92"/>
      <c r="E48" s="92"/>
      <c r="F48" s="92"/>
      <c r="G48" s="93">
        <f>SUM(G18:G46)</f>
        <v>5495987.6600000001</v>
      </c>
      <c r="H48" s="93">
        <f>SUM(H18:H45)</f>
        <v>3434992.2875000001</v>
      </c>
      <c r="I48" s="94">
        <f>SUM(I18:I45)</f>
        <v>343.49922875000004</v>
      </c>
    </row>
    <row r="49" spans="1:9" ht="16.5" thickBot="1" x14ac:dyDescent="0.3">
      <c r="A49" s="27"/>
      <c r="B49" s="44" t="s">
        <v>73</v>
      </c>
      <c r="C49" s="45" t="s">
        <v>4</v>
      </c>
      <c r="D49" s="45" t="s">
        <v>74</v>
      </c>
      <c r="E49" s="45" t="s">
        <v>75</v>
      </c>
      <c r="F49" s="45" t="s">
        <v>76</v>
      </c>
      <c r="G49" s="46" t="s">
        <v>5</v>
      </c>
      <c r="H49" s="46" t="s">
        <v>77</v>
      </c>
      <c r="I49" s="47" t="s">
        <v>6</v>
      </c>
    </row>
    <row r="50" spans="1:9" x14ac:dyDescent="0.25">
      <c r="A50" s="27"/>
      <c r="C50" s="1"/>
      <c r="D50" s="2"/>
      <c r="E50" s="2"/>
      <c r="F50" s="2"/>
      <c r="G50" s="29"/>
      <c r="H50" s="30">
        <v>0</v>
      </c>
      <c r="I50" s="31">
        <f t="shared" ref="I50:I64" si="2">H50/1000*0.1</f>
        <v>0</v>
      </c>
    </row>
    <row r="51" spans="1:9" x14ac:dyDescent="0.25">
      <c r="A51" s="27"/>
      <c r="B51" s="32"/>
      <c r="C51" s="96"/>
      <c r="D51" s="1"/>
      <c r="E51" s="1"/>
      <c r="F51" s="1"/>
      <c r="G51" s="33"/>
      <c r="H51" s="34">
        <v>0</v>
      </c>
      <c r="I51" s="35">
        <f t="shared" si="2"/>
        <v>0</v>
      </c>
    </row>
    <row r="52" spans="1:9" x14ac:dyDescent="0.25">
      <c r="A52" s="27"/>
      <c r="B52" s="32"/>
      <c r="C52" s="1"/>
      <c r="D52" s="1"/>
      <c r="E52" s="1"/>
      <c r="F52" s="1"/>
      <c r="G52" s="33"/>
      <c r="H52" s="34">
        <v>0</v>
      </c>
      <c r="I52" s="35">
        <f t="shared" si="2"/>
        <v>0</v>
      </c>
    </row>
    <row r="53" spans="1:9" x14ac:dyDescent="0.25">
      <c r="A53" s="27"/>
      <c r="B53" s="32"/>
      <c r="C53" s="1"/>
      <c r="D53" s="1"/>
      <c r="E53" s="1"/>
      <c r="F53" s="1"/>
      <c r="G53" s="33"/>
      <c r="H53" s="34">
        <v>0</v>
      </c>
      <c r="I53" s="35">
        <f t="shared" si="2"/>
        <v>0</v>
      </c>
    </row>
    <row r="54" spans="1:9" x14ac:dyDescent="0.25">
      <c r="A54" s="27"/>
      <c r="B54" s="32"/>
      <c r="C54" s="1"/>
      <c r="D54" s="1"/>
      <c r="E54" s="1"/>
      <c r="F54" s="1"/>
      <c r="G54" s="33"/>
      <c r="H54" s="34">
        <v>0</v>
      </c>
      <c r="I54" s="35">
        <f t="shared" si="2"/>
        <v>0</v>
      </c>
    </row>
    <row r="55" spans="1:9" x14ac:dyDescent="0.25">
      <c r="A55" s="27"/>
      <c r="B55" s="32"/>
      <c r="C55" s="1"/>
      <c r="D55" s="1"/>
      <c r="E55" s="1"/>
      <c r="F55" s="1"/>
      <c r="G55" s="33"/>
      <c r="H55" s="34">
        <v>0</v>
      </c>
      <c r="I55" s="35">
        <f t="shared" si="2"/>
        <v>0</v>
      </c>
    </row>
    <row r="56" spans="1:9" x14ac:dyDescent="0.25">
      <c r="A56" s="27"/>
      <c r="B56" s="32"/>
      <c r="C56" s="1"/>
      <c r="D56" s="1"/>
      <c r="E56" s="1"/>
      <c r="F56" s="1"/>
      <c r="G56" s="33"/>
      <c r="H56" s="34">
        <v>0</v>
      </c>
      <c r="I56" s="35">
        <f t="shared" si="2"/>
        <v>0</v>
      </c>
    </row>
    <row r="57" spans="1:9" x14ac:dyDescent="0.25">
      <c r="A57" s="27"/>
      <c r="B57" s="32"/>
      <c r="C57" s="1"/>
      <c r="D57" s="1"/>
      <c r="E57" s="1"/>
      <c r="F57" s="1"/>
      <c r="G57" s="33"/>
      <c r="H57" s="34">
        <v>0</v>
      </c>
      <c r="I57" s="35">
        <f t="shared" si="2"/>
        <v>0</v>
      </c>
    </row>
    <row r="58" spans="1:9" x14ac:dyDescent="0.25">
      <c r="A58" s="27"/>
      <c r="B58" s="32"/>
      <c r="C58" s="1"/>
      <c r="D58" s="1"/>
      <c r="E58" s="1"/>
      <c r="F58" s="1"/>
      <c r="G58" s="33"/>
      <c r="H58" s="34">
        <v>0</v>
      </c>
      <c r="I58" s="35">
        <f t="shared" si="2"/>
        <v>0</v>
      </c>
    </row>
    <row r="59" spans="1:9" x14ac:dyDescent="0.25">
      <c r="A59" s="27"/>
      <c r="B59" s="36"/>
      <c r="C59" s="3"/>
      <c r="D59" s="3"/>
      <c r="E59" s="3"/>
      <c r="F59" s="3"/>
      <c r="G59" s="37"/>
      <c r="H59" s="34">
        <v>0</v>
      </c>
      <c r="I59" s="35">
        <f t="shared" si="2"/>
        <v>0</v>
      </c>
    </row>
    <row r="60" spans="1:9" x14ac:dyDescent="0.25">
      <c r="A60" s="27"/>
      <c r="B60" s="36"/>
      <c r="C60" s="3"/>
      <c r="D60" s="3"/>
      <c r="E60" s="3"/>
      <c r="F60" s="3"/>
      <c r="G60" s="37"/>
      <c r="H60" s="34">
        <v>0</v>
      </c>
      <c r="I60" s="35">
        <f t="shared" si="2"/>
        <v>0</v>
      </c>
    </row>
    <row r="61" spans="1:9" x14ac:dyDescent="0.25">
      <c r="A61" s="27"/>
      <c r="B61" s="36"/>
      <c r="C61" s="3"/>
      <c r="D61" s="3"/>
      <c r="E61" s="3"/>
      <c r="F61" s="3"/>
      <c r="G61" s="37"/>
      <c r="H61" s="34">
        <v>0</v>
      </c>
      <c r="I61" s="35">
        <f t="shared" si="2"/>
        <v>0</v>
      </c>
    </row>
    <row r="62" spans="1:9" x14ac:dyDescent="0.25">
      <c r="A62" s="27"/>
      <c r="B62" s="36"/>
      <c r="C62" s="3"/>
      <c r="D62" s="3"/>
      <c r="E62" s="3"/>
      <c r="F62" s="3"/>
      <c r="G62" s="37"/>
      <c r="H62" s="34">
        <v>0</v>
      </c>
      <c r="I62" s="35">
        <f t="shared" si="2"/>
        <v>0</v>
      </c>
    </row>
    <row r="63" spans="1:9" x14ac:dyDescent="0.25">
      <c r="A63" s="27"/>
      <c r="B63" s="36"/>
      <c r="C63" s="3"/>
      <c r="D63" s="3"/>
      <c r="E63" s="3"/>
      <c r="F63" s="3"/>
      <c r="G63" s="37"/>
      <c r="H63" s="34">
        <v>0</v>
      </c>
      <c r="I63" s="35">
        <f t="shared" si="2"/>
        <v>0</v>
      </c>
    </row>
    <row r="64" spans="1:9" ht="16.5" thickBot="1" x14ac:dyDescent="0.3">
      <c r="A64" s="27"/>
      <c r="B64" s="48"/>
      <c r="C64" s="49"/>
      <c r="D64" s="49"/>
      <c r="E64" s="49"/>
      <c r="F64" s="49"/>
      <c r="G64" s="50"/>
      <c r="H64" s="34">
        <v>0</v>
      </c>
      <c r="I64" s="52">
        <f t="shared" si="2"/>
        <v>0</v>
      </c>
    </row>
    <row r="65" spans="1:9" ht="16.5" thickBot="1" x14ac:dyDescent="0.3">
      <c r="A65" s="53"/>
      <c r="B65" s="54" t="s">
        <v>143</v>
      </c>
      <c r="C65" s="55"/>
      <c r="D65" s="55"/>
      <c r="E65" s="55"/>
      <c r="F65" s="55"/>
      <c r="G65" s="56">
        <f>SUM(G50:G64)</f>
        <v>0</v>
      </c>
      <c r="H65" s="56">
        <f t="shared" ref="H65:I65" si="3">SUM(H50:H64)</f>
        <v>0</v>
      </c>
      <c r="I65" s="57">
        <f t="shared" si="3"/>
        <v>0</v>
      </c>
    </row>
    <row r="66" spans="1:9" ht="16.5" thickBot="1" x14ac:dyDescent="0.3">
      <c r="A66" s="40" t="s">
        <v>144</v>
      </c>
      <c r="B66" s="41"/>
      <c r="C66" s="41"/>
      <c r="D66" s="41"/>
      <c r="E66" s="41"/>
      <c r="F66" s="41"/>
      <c r="G66" s="42">
        <f>G48+G65</f>
        <v>5495987.6600000001</v>
      </c>
      <c r="H66" s="42">
        <f>H48+H65</f>
        <v>3434992.2875000001</v>
      </c>
      <c r="I66" s="58">
        <f>SUM(I48+I65)</f>
        <v>343.49922875000004</v>
      </c>
    </row>
    <row r="67" spans="1:9" ht="16.5" thickBot="1" x14ac:dyDescent="0.3">
      <c r="A67" s="109" t="s">
        <v>9</v>
      </c>
      <c r="B67" s="110"/>
      <c r="C67" s="110"/>
      <c r="D67" s="110"/>
      <c r="E67" s="110"/>
      <c r="F67" s="110"/>
      <c r="G67" s="110"/>
      <c r="H67" s="110"/>
      <c r="I67" s="111"/>
    </row>
    <row r="68" spans="1:9" ht="16.5" thickBot="1" x14ac:dyDescent="0.3">
      <c r="A68" s="22"/>
      <c r="B68" s="23" t="s">
        <v>73</v>
      </c>
      <c r="C68" s="24" t="s">
        <v>4</v>
      </c>
      <c r="D68" s="24" t="s">
        <v>74</v>
      </c>
      <c r="E68" s="24" t="s">
        <v>75</v>
      </c>
      <c r="F68" s="126" t="s">
        <v>5</v>
      </c>
      <c r="G68" s="127"/>
      <c r="H68" s="25" t="s">
        <v>77</v>
      </c>
      <c r="I68" s="26" t="s">
        <v>6</v>
      </c>
    </row>
    <row r="69" spans="1:9" ht="16.5" thickBot="1" x14ac:dyDescent="0.3">
      <c r="A69" s="27"/>
      <c r="B69" s="28"/>
      <c r="C69" s="2" t="s">
        <v>232</v>
      </c>
      <c r="D69" s="2"/>
      <c r="E69" s="2" t="s">
        <v>149</v>
      </c>
      <c r="F69" s="128">
        <v>12000</v>
      </c>
      <c r="G69" s="129"/>
      <c r="H69" s="59">
        <v>12000</v>
      </c>
      <c r="I69" s="60">
        <f>H69/1000*0.1</f>
        <v>1.2000000000000002</v>
      </c>
    </row>
    <row r="70" spans="1:9" ht="16.5" thickBot="1" x14ac:dyDescent="0.3">
      <c r="A70" s="40" t="s">
        <v>145</v>
      </c>
      <c r="B70" s="41"/>
      <c r="C70" s="41"/>
      <c r="D70" s="41"/>
      <c r="E70" s="41"/>
      <c r="F70" s="130">
        <f>SUM(F69)</f>
        <v>12000</v>
      </c>
      <c r="G70" s="131"/>
      <c r="H70" s="42">
        <f>SUM(H69)</f>
        <v>12000</v>
      </c>
      <c r="I70" s="58">
        <f>SUM(I69)</f>
        <v>1.2000000000000002</v>
      </c>
    </row>
    <row r="71" spans="1:9" ht="16.5" thickBot="1" x14ac:dyDescent="0.3">
      <c r="A71" s="109" t="s">
        <v>10</v>
      </c>
      <c r="B71" s="110"/>
      <c r="C71" s="110"/>
      <c r="D71" s="110"/>
      <c r="E71" s="110"/>
      <c r="F71" s="110"/>
      <c r="G71" s="110"/>
      <c r="H71" s="110"/>
      <c r="I71" s="111"/>
    </row>
    <row r="72" spans="1:9" ht="16.5" thickBot="1" x14ac:dyDescent="0.3">
      <c r="A72" s="22"/>
      <c r="B72" s="23" t="s">
        <v>73</v>
      </c>
      <c r="C72" s="24" t="s">
        <v>4</v>
      </c>
      <c r="D72" s="24" t="s">
        <v>74</v>
      </c>
      <c r="E72" s="24" t="s">
        <v>75</v>
      </c>
      <c r="F72" s="126" t="s">
        <v>5</v>
      </c>
      <c r="G72" s="127"/>
      <c r="H72" s="25" t="s">
        <v>77</v>
      </c>
      <c r="I72" s="26" t="s">
        <v>6</v>
      </c>
    </row>
    <row r="73" spans="1:9" ht="16.5" thickBot="1" x14ac:dyDescent="0.3">
      <c r="A73" s="27"/>
      <c r="B73" s="28"/>
      <c r="C73" s="2"/>
      <c r="D73" s="2"/>
      <c r="E73" s="2"/>
      <c r="F73" s="128"/>
      <c r="G73" s="129"/>
      <c r="H73" s="59">
        <v>0</v>
      </c>
      <c r="I73" s="60">
        <f>H73/1000*0.1</f>
        <v>0</v>
      </c>
    </row>
    <row r="74" spans="1:9" ht="16.5" thickBot="1" x14ac:dyDescent="0.3">
      <c r="A74" s="61" t="s">
        <v>146</v>
      </c>
      <c r="B74" s="62"/>
      <c r="C74" s="62"/>
      <c r="D74" s="62"/>
      <c r="E74" s="62"/>
      <c r="F74" s="132">
        <f>SUM(F73)</f>
        <v>0</v>
      </c>
      <c r="G74" s="133"/>
      <c r="H74" s="63">
        <f>SUM(H73)</f>
        <v>0</v>
      </c>
      <c r="I74" s="64">
        <f>SUM(I73)</f>
        <v>0</v>
      </c>
    </row>
    <row r="75" spans="1:9" ht="16.5" thickBot="1" x14ac:dyDescent="0.3">
      <c r="A75" s="65" t="s">
        <v>147</v>
      </c>
      <c r="B75" s="66"/>
      <c r="C75" s="67"/>
      <c r="D75" s="67"/>
      <c r="E75" s="67"/>
      <c r="F75" s="67"/>
      <c r="G75" s="67"/>
      <c r="H75" s="68"/>
      <c r="I75" s="69">
        <f>I66+I70+I74</f>
        <v>344.69922875000003</v>
      </c>
    </row>
    <row r="76" spans="1:9" x14ac:dyDescent="0.25">
      <c r="G76" s="5"/>
      <c r="H76" s="5"/>
      <c r="I76" s="6"/>
    </row>
    <row r="77" spans="1:9" x14ac:dyDescent="0.25">
      <c r="G77" s="5"/>
      <c r="H77" s="5"/>
      <c r="I77" s="6"/>
    </row>
    <row r="78" spans="1:9" ht="16.5" thickBot="1" x14ac:dyDescent="0.3">
      <c r="G78" s="5"/>
      <c r="H78" s="5"/>
      <c r="I78" s="6"/>
    </row>
    <row r="79" spans="1:9" ht="16.5" thickBot="1" x14ac:dyDescent="0.3">
      <c r="A79" s="134" t="s">
        <v>11</v>
      </c>
      <c r="B79" s="135"/>
      <c r="C79" s="135"/>
      <c r="D79" s="135"/>
      <c r="E79" s="135"/>
      <c r="F79" s="135"/>
      <c r="G79" s="136"/>
      <c r="H79" s="5"/>
      <c r="I79" s="6"/>
    </row>
    <row r="80" spans="1:9" ht="16.5" thickBot="1" x14ac:dyDescent="0.3">
      <c r="A80" s="70"/>
      <c r="B80" s="135" t="s">
        <v>12</v>
      </c>
      <c r="C80" s="137"/>
      <c r="D80" s="137"/>
      <c r="E80" s="137"/>
      <c r="F80" s="137"/>
      <c r="G80" s="138"/>
      <c r="H80" s="5"/>
      <c r="I80" s="6"/>
    </row>
    <row r="81" spans="1:9" ht="16.5" thickBot="1" x14ac:dyDescent="0.3">
      <c r="A81" s="71"/>
      <c r="B81" s="72"/>
      <c r="C81" s="139" t="s">
        <v>4</v>
      </c>
      <c r="D81" s="139"/>
      <c r="E81" s="139"/>
      <c r="F81" s="140"/>
      <c r="G81" s="73" t="s">
        <v>21</v>
      </c>
      <c r="H81" s="5"/>
      <c r="I81" s="6"/>
    </row>
    <row r="82" spans="1:9" ht="16.5" thickBot="1" x14ac:dyDescent="0.3">
      <c r="A82" s="74"/>
      <c r="B82" s="75"/>
      <c r="C82" s="141"/>
      <c r="D82" s="141"/>
      <c r="E82" s="141"/>
      <c r="F82" s="142"/>
      <c r="G82" s="76">
        <v>5</v>
      </c>
      <c r="H82" s="5"/>
      <c r="I82" s="6"/>
    </row>
    <row r="83" spans="1:9" ht="16.5" thickBot="1" x14ac:dyDescent="0.3">
      <c r="A83" s="77"/>
      <c r="B83" s="78"/>
      <c r="C83" s="123" t="s">
        <v>7</v>
      </c>
      <c r="D83" s="124"/>
      <c r="E83" s="124"/>
      <c r="F83" s="125"/>
      <c r="G83" s="79">
        <f>SUM(G82:G82)</f>
        <v>5</v>
      </c>
      <c r="H83" s="5"/>
      <c r="I83" s="6"/>
    </row>
    <row r="84" spans="1:9" ht="16.5" thickBot="1" x14ac:dyDescent="0.3">
      <c r="A84" s="80"/>
      <c r="B84" s="143" t="s">
        <v>13</v>
      </c>
      <c r="C84" s="137"/>
      <c r="D84" s="137"/>
      <c r="E84" s="137"/>
      <c r="F84" s="137"/>
      <c r="G84" s="138"/>
      <c r="H84" s="5"/>
      <c r="I84" s="6"/>
    </row>
    <row r="85" spans="1:9" ht="16.5" thickBot="1" x14ac:dyDescent="0.3">
      <c r="A85" s="71"/>
      <c r="B85" s="72"/>
      <c r="C85" s="139" t="s">
        <v>4</v>
      </c>
      <c r="D85" s="139"/>
      <c r="E85" s="139"/>
      <c r="F85" s="140"/>
      <c r="G85" s="73" t="s">
        <v>21</v>
      </c>
      <c r="H85" s="5"/>
      <c r="I85" s="6"/>
    </row>
    <row r="86" spans="1:9" ht="16.5" thickBot="1" x14ac:dyDescent="0.3">
      <c r="A86" s="74"/>
      <c r="B86" s="75"/>
      <c r="C86" s="141"/>
      <c r="D86" s="141"/>
      <c r="E86" s="141"/>
      <c r="F86" s="142"/>
      <c r="G86" s="76"/>
      <c r="H86" s="5"/>
      <c r="I86" s="6"/>
    </row>
    <row r="87" spans="1:9" ht="16.5" thickBot="1" x14ac:dyDescent="0.3">
      <c r="A87" s="77"/>
      <c r="B87" s="78"/>
      <c r="C87" s="123" t="s">
        <v>7</v>
      </c>
      <c r="D87" s="124"/>
      <c r="E87" s="124"/>
      <c r="F87" s="125"/>
      <c r="G87" s="79">
        <f>SUM(G86:G86)</f>
        <v>0</v>
      </c>
      <c r="H87" s="5"/>
      <c r="I87" s="6"/>
    </row>
    <row r="88" spans="1:9" ht="16.5" thickBot="1" x14ac:dyDescent="0.3">
      <c r="A88" s="80"/>
      <c r="B88" s="143" t="s">
        <v>14</v>
      </c>
      <c r="C88" s="137"/>
      <c r="D88" s="137"/>
      <c r="E88" s="137"/>
      <c r="F88" s="137"/>
      <c r="G88" s="138"/>
      <c r="H88" s="5"/>
      <c r="I88" s="6"/>
    </row>
    <row r="89" spans="1:9" ht="16.5" thickBot="1" x14ac:dyDescent="0.3">
      <c r="A89" s="71"/>
      <c r="B89" s="72"/>
      <c r="C89" s="144" t="s">
        <v>4</v>
      </c>
      <c r="D89" s="144"/>
      <c r="E89" s="144"/>
      <c r="F89" s="145"/>
      <c r="G89" s="81" t="s">
        <v>22</v>
      </c>
      <c r="H89" s="5"/>
      <c r="I89" s="6"/>
    </row>
    <row r="90" spans="1:9" ht="16.5" thickBot="1" x14ac:dyDescent="0.3">
      <c r="A90" s="74"/>
      <c r="B90" s="75"/>
      <c r="C90" s="141"/>
      <c r="D90" s="141"/>
      <c r="E90" s="141"/>
      <c r="F90" s="142"/>
      <c r="G90" s="76"/>
      <c r="H90" s="5"/>
      <c r="I90" s="6"/>
    </row>
    <row r="91" spans="1:9" ht="16.5" thickBot="1" x14ac:dyDescent="0.3">
      <c r="A91" s="77"/>
      <c r="B91" s="78"/>
      <c r="C91" s="123" t="s">
        <v>7</v>
      </c>
      <c r="D91" s="124"/>
      <c r="E91" s="124"/>
      <c r="F91" s="125"/>
      <c r="G91" s="79">
        <f>SUM(G90:G90)</f>
        <v>0</v>
      </c>
      <c r="H91" s="5"/>
      <c r="I91" s="6"/>
    </row>
    <row r="92" spans="1:9" ht="16.5" thickBot="1" x14ac:dyDescent="0.3">
      <c r="A92" s="80"/>
      <c r="B92" s="143" t="s">
        <v>15</v>
      </c>
      <c r="C92" s="137"/>
      <c r="D92" s="137"/>
      <c r="E92" s="137"/>
      <c r="F92" s="137"/>
      <c r="G92" s="138"/>
      <c r="H92" s="5"/>
      <c r="I92" s="6"/>
    </row>
    <row r="93" spans="1:9" ht="16.5" thickBot="1" x14ac:dyDescent="0.3">
      <c r="A93" s="71"/>
      <c r="B93" s="72"/>
      <c r="C93" s="144" t="s">
        <v>4</v>
      </c>
      <c r="D93" s="144"/>
      <c r="E93" s="144"/>
      <c r="F93" s="145"/>
      <c r="G93" s="81" t="s">
        <v>23</v>
      </c>
      <c r="H93" s="5"/>
      <c r="I93" s="6"/>
    </row>
    <row r="94" spans="1:9" ht="16.5" thickBot="1" x14ac:dyDescent="0.3">
      <c r="A94" s="74"/>
      <c r="B94" s="75"/>
      <c r="C94" s="146"/>
      <c r="D94" s="146"/>
      <c r="E94" s="146"/>
      <c r="F94" s="147"/>
      <c r="G94" s="82"/>
      <c r="H94" s="5"/>
      <c r="I94" s="6"/>
    </row>
    <row r="95" spans="1:9" ht="16.5" thickBot="1" x14ac:dyDescent="0.3">
      <c r="A95" s="77"/>
      <c r="B95" s="78"/>
      <c r="C95" s="124" t="s">
        <v>7</v>
      </c>
      <c r="D95" s="124"/>
      <c r="E95" s="124"/>
      <c r="F95" s="125"/>
      <c r="G95" s="83">
        <f>SUM(G94:G94)</f>
        <v>0</v>
      </c>
      <c r="H95" s="5"/>
      <c r="I95" s="6"/>
    </row>
    <row r="96" spans="1:9" ht="16.5" thickBot="1" x14ac:dyDescent="0.3">
      <c r="A96" s="80"/>
      <c r="B96" s="143" t="s">
        <v>16</v>
      </c>
      <c r="C96" s="137"/>
      <c r="D96" s="137"/>
      <c r="E96" s="137"/>
      <c r="F96" s="137"/>
      <c r="G96" s="138"/>
      <c r="H96" s="5"/>
      <c r="I96" s="6"/>
    </row>
    <row r="97" spans="1:9" ht="16.5" thickBot="1" x14ac:dyDescent="0.3">
      <c r="A97" s="71"/>
      <c r="B97" s="72"/>
      <c r="C97" s="144" t="s">
        <v>4</v>
      </c>
      <c r="D97" s="144"/>
      <c r="E97" s="144"/>
      <c r="F97" s="145"/>
      <c r="G97" s="81" t="s">
        <v>24</v>
      </c>
      <c r="H97" s="5"/>
      <c r="I97" s="6"/>
    </row>
    <row r="98" spans="1:9" ht="16.5" thickBot="1" x14ac:dyDescent="0.3">
      <c r="A98" s="74"/>
      <c r="B98" s="75"/>
      <c r="C98" s="146"/>
      <c r="D98" s="146"/>
      <c r="E98" s="146"/>
      <c r="F98" s="147"/>
      <c r="G98" s="82"/>
      <c r="H98" s="5"/>
      <c r="I98" s="6"/>
    </row>
    <row r="99" spans="1:9" ht="16.5" thickBot="1" x14ac:dyDescent="0.3">
      <c r="A99" s="77"/>
      <c r="B99" s="78"/>
      <c r="C99" s="124" t="s">
        <v>7</v>
      </c>
      <c r="D99" s="124"/>
      <c r="E99" s="124"/>
      <c r="F99" s="125"/>
      <c r="G99" s="83">
        <f>SUM(G98:G98)</f>
        <v>0</v>
      </c>
      <c r="H99" s="5"/>
      <c r="I99" s="6"/>
    </row>
    <row r="100" spans="1:9" ht="16.5" thickBot="1" x14ac:dyDescent="0.3">
      <c r="A100" s="80"/>
      <c r="B100" s="143" t="s">
        <v>17</v>
      </c>
      <c r="C100" s="135"/>
      <c r="D100" s="135"/>
      <c r="E100" s="135"/>
      <c r="F100" s="135"/>
      <c r="G100" s="136"/>
      <c r="H100" s="5"/>
      <c r="I100" s="6"/>
    </row>
    <row r="101" spans="1:9" ht="16.5" thickBot="1" x14ac:dyDescent="0.3">
      <c r="A101" s="71"/>
      <c r="B101" s="72"/>
      <c r="C101" s="155" t="s">
        <v>4</v>
      </c>
      <c r="D101" s="135"/>
      <c r="E101" s="135"/>
      <c r="F101" s="84" t="s">
        <v>18</v>
      </c>
      <c r="G101" s="81" t="s">
        <v>6</v>
      </c>
      <c r="H101" s="5"/>
      <c r="I101" s="6"/>
    </row>
    <row r="102" spans="1:9" x14ac:dyDescent="0.25">
      <c r="A102" s="74"/>
      <c r="B102" s="75"/>
      <c r="C102" s="148"/>
      <c r="D102" s="149"/>
      <c r="E102" s="149"/>
      <c r="F102" s="2"/>
      <c r="G102" s="82"/>
      <c r="H102" s="5"/>
      <c r="I102" s="6"/>
    </row>
    <row r="103" spans="1:9" ht="16.5" thickBot="1" x14ac:dyDescent="0.3">
      <c r="A103" s="77"/>
      <c r="B103" s="78"/>
      <c r="C103" s="150" t="s">
        <v>7</v>
      </c>
      <c r="D103" s="150"/>
      <c r="E103" s="150"/>
      <c r="F103" s="151"/>
      <c r="G103" s="83">
        <f>SUM(G102:G102)</f>
        <v>0</v>
      </c>
      <c r="H103" s="5"/>
      <c r="I103" s="6"/>
    </row>
    <row r="104" spans="1:9" ht="16.5" thickBot="1" x14ac:dyDescent="0.3">
      <c r="A104" s="152" t="s">
        <v>148</v>
      </c>
      <c r="B104" s="153"/>
      <c r="C104" s="154"/>
      <c r="D104" s="154"/>
      <c r="E104" s="154"/>
      <c r="F104" s="154"/>
      <c r="G104" s="85">
        <f>G83+G87+G91+G95+G99+G103</f>
        <v>5</v>
      </c>
      <c r="H104" s="5"/>
      <c r="I104" s="6"/>
    </row>
    <row r="105" spans="1:9" x14ac:dyDescent="0.25">
      <c r="G105" s="5"/>
      <c r="H105" s="5"/>
      <c r="I105" s="6"/>
    </row>
    <row r="106" spans="1:9" x14ac:dyDescent="0.25">
      <c r="G106" s="5"/>
      <c r="H106" s="5"/>
      <c r="I106" s="6"/>
    </row>
  </sheetData>
  <mergeCells count="39">
    <mergeCell ref="C102:E102"/>
    <mergeCell ref="C103:F103"/>
    <mergeCell ref="A104:F104"/>
    <mergeCell ref="B96:G96"/>
    <mergeCell ref="C97:F97"/>
    <mergeCell ref="C98:F98"/>
    <mergeCell ref="C99:F99"/>
    <mergeCell ref="B100:G100"/>
    <mergeCell ref="C101:E101"/>
    <mergeCell ref="C95:F95"/>
    <mergeCell ref="B84:G84"/>
    <mergeCell ref="C85:F85"/>
    <mergeCell ref="C86:F86"/>
    <mergeCell ref="C87:F87"/>
    <mergeCell ref="B88:G88"/>
    <mergeCell ref="C89:F89"/>
    <mergeCell ref="C90:F90"/>
    <mergeCell ref="C91:F91"/>
    <mergeCell ref="B92:G92"/>
    <mergeCell ref="C93:F93"/>
    <mergeCell ref="C94:F94"/>
    <mergeCell ref="C83:F83"/>
    <mergeCell ref="F68:G68"/>
    <mergeCell ref="F69:G69"/>
    <mergeCell ref="F70:G70"/>
    <mergeCell ref="A71:I71"/>
    <mergeCell ref="F72:G72"/>
    <mergeCell ref="F73:G73"/>
    <mergeCell ref="F74:G74"/>
    <mergeCell ref="A79:G79"/>
    <mergeCell ref="B80:G80"/>
    <mergeCell ref="C81:F81"/>
    <mergeCell ref="C82:F82"/>
    <mergeCell ref="A67:I67"/>
    <mergeCell ref="B3:E3"/>
    <mergeCell ref="B4:E4"/>
    <mergeCell ref="D8:E8"/>
    <mergeCell ref="A15:I15"/>
    <mergeCell ref="A16:I16"/>
  </mergeCells>
  <pageMargins left="0.7" right="0.7" top="0.75" bottom="0.75" header="0.3" footer="0.3"/>
  <pageSetup paperSize="9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Q106"/>
  <sheetViews>
    <sheetView zoomScale="90" zoomScaleNormal="90" workbookViewId="0">
      <selection activeCell="K37" sqref="K37"/>
    </sheetView>
  </sheetViews>
  <sheetFormatPr baseColWidth="10" defaultRowHeight="15.75" x14ac:dyDescent="0.25"/>
  <cols>
    <col min="3" max="3" width="13.25" customWidth="1"/>
    <col min="7" max="7" width="11.375" bestFit="1" customWidth="1"/>
    <col min="8" max="8" width="16.5" customWidth="1"/>
    <col min="12" max="12" width="43.875" customWidth="1"/>
  </cols>
  <sheetData>
    <row r="2" spans="1:17" ht="16.5" thickBot="1" x14ac:dyDescent="0.3"/>
    <row r="3" spans="1:17" x14ac:dyDescent="0.25">
      <c r="A3" s="4" t="s">
        <v>0</v>
      </c>
      <c r="B3" s="112" t="s">
        <v>55</v>
      </c>
      <c r="C3" s="113"/>
      <c r="D3" s="113"/>
      <c r="E3" s="114"/>
      <c r="G3" s="5"/>
      <c r="H3" s="5"/>
      <c r="I3" s="6"/>
    </row>
    <row r="4" spans="1:17" ht="16.5" thickBot="1" x14ac:dyDescent="0.3">
      <c r="A4" s="7" t="s">
        <v>1</v>
      </c>
      <c r="B4" s="115" t="s">
        <v>56</v>
      </c>
      <c r="C4" s="116"/>
      <c r="D4" s="116"/>
      <c r="E4" s="117"/>
      <c r="G4" s="5"/>
      <c r="H4" s="5"/>
      <c r="I4" s="6"/>
    </row>
    <row r="5" spans="1:17" x14ac:dyDescent="0.25">
      <c r="G5" s="5"/>
      <c r="H5" s="5"/>
      <c r="I5" s="6"/>
    </row>
    <row r="6" spans="1:17" x14ac:dyDescent="0.25">
      <c r="G6" s="5"/>
      <c r="H6" s="5"/>
      <c r="I6" s="6"/>
    </row>
    <row r="7" spans="1:17" ht="16.5" thickBot="1" x14ac:dyDescent="0.3">
      <c r="G7" s="5"/>
      <c r="H7" s="5"/>
      <c r="I7" s="6"/>
    </row>
    <row r="8" spans="1:17" ht="16.5" thickBot="1" x14ac:dyDescent="0.3">
      <c r="A8" s="8" t="s">
        <v>2</v>
      </c>
      <c r="B8" s="9"/>
      <c r="D8" s="118" t="s">
        <v>71</v>
      </c>
      <c r="E8" s="119"/>
      <c r="G8" s="5"/>
      <c r="H8" s="5"/>
      <c r="I8" s="6"/>
    </row>
    <row r="9" spans="1:17" x14ac:dyDescent="0.25">
      <c r="A9" s="10" t="s">
        <v>47</v>
      </c>
      <c r="B9" s="11" t="s">
        <v>57</v>
      </c>
      <c r="D9" s="12" t="s">
        <v>19</v>
      </c>
      <c r="E9" s="13">
        <f>I75</f>
        <v>21.242097185714286</v>
      </c>
      <c r="G9" s="5"/>
      <c r="H9" s="5"/>
      <c r="I9" s="6"/>
    </row>
    <row r="10" spans="1:17" ht="16.5" thickBot="1" x14ac:dyDescent="0.3">
      <c r="A10" s="14" t="s">
        <v>48</v>
      </c>
      <c r="B10" s="15" t="s">
        <v>149</v>
      </c>
      <c r="D10" s="16" t="s">
        <v>20</v>
      </c>
      <c r="E10" s="17">
        <f>G104</f>
        <v>20</v>
      </c>
      <c r="G10" s="5"/>
      <c r="H10" s="5"/>
      <c r="I10" s="6"/>
      <c r="L10" s="86"/>
      <c r="M10" s="86"/>
      <c r="N10" s="86"/>
      <c r="O10" s="86"/>
      <c r="P10" s="86"/>
      <c r="Q10" s="86"/>
    </row>
    <row r="11" spans="1:17" ht="16.5" thickBot="1" x14ac:dyDescent="0.3">
      <c r="A11" s="18" t="s">
        <v>49</v>
      </c>
      <c r="B11" s="19" t="s">
        <v>26</v>
      </c>
      <c r="D11" s="20" t="s">
        <v>72</v>
      </c>
      <c r="E11" s="21">
        <f>E9*0.7+E10*0.3</f>
        <v>20.86946803</v>
      </c>
      <c r="G11" s="5"/>
      <c r="H11" s="5"/>
      <c r="I11" s="6"/>
      <c r="N11" s="6"/>
      <c r="O11" s="6"/>
      <c r="P11" s="6"/>
      <c r="Q11" s="87"/>
    </row>
    <row r="12" spans="1:17" x14ac:dyDescent="0.25">
      <c r="G12" s="5"/>
      <c r="H12" s="5"/>
      <c r="I12" s="6"/>
    </row>
    <row r="13" spans="1:17" x14ac:dyDescent="0.25">
      <c r="G13" s="5"/>
      <c r="H13" s="5"/>
      <c r="I13" s="6"/>
      <c r="L13" s="86"/>
      <c r="M13" s="88"/>
    </row>
    <row r="14" spans="1:17" ht="16.5" thickBot="1" x14ac:dyDescent="0.3">
      <c r="G14" s="5"/>
      <c r="H14" s="5"/>
      <c r="I14" s="6"/>
    </row>
    <row r="15" spans="1:17" x14ac:dyDescent="0.25">
      <c r="A15" s="120" t="s">
        <v>3</v>
      </c>
      <c r="B15" s="121"/>
      <c r="C15" s="121"/>
      <c r="D15" s="121"/>
      <c r="E15" s="121"/>
      <c r="F15" s="121"/>
      <c r="G15" s="121"/>
      <c r="H15" s="121"/>
      <c r="I15" s="122"/>
      <c r="L15" s="86"/>
    </row>
    <row r="16" spans="1:17" ht="16.5" thickBot="1" x14ac:dyDescent="0.3">
      <c r="A16" s="109" t="s">
        <v>8</v>
      </c>
      <c r="B16" s="110"/>
      <c r="C16" s="110"/>
      <c r="D16" s="110"/>
      <c r="E16" s="110"/>
      <c r="F16" s="110"/>
      <c r="G16" s="110"/>
      <c r="H16" s="110"/>
      <c r="I16" s="111"/>
      <c r="L16" s="86"/>
    </row>
    <row r="17" spans="1:12" ht="16.5" thickBot="1" x14ac:dyDescent="0.3">
      <c r="A17" s="22"/>
      <c r="B17" s="23" t="s">
        <v>73</v>
      </c>
      <c r="C17" s="24" t="s">
        <v>4</v>
      </c>
      <c r="D17" s="24" t="s">
        <v>74</v>
      </c>
      <c r="E17" s="24" t="s">
        <v>75</v>
      </c>
      <c r="F17" s="24" t="s">
        <v>76</v>
      </c>
      <c r="G17" s="25" t="s">
        <v>5</v>
      </c>
      <c r="H17" s="25" t="s">
        <v>77</v>
      </c>
      <c r="I17" s="26" t="s">
        <v>6</v>
      </c>
      <c r="L17" s="86"/>
    </row>
    <row r="18" spans="1:12" x14ac:dyDescent="0.25">
      <c r="A18" s="27"/>
      <c r="B18" s="28"/>
      <c r="C18" s="2" t="s">
        <v>193</v>
      </c>
      <c r="D18" s="2"/>
      <c r="E18" s="2" t="s">
        <v>149</v>
      </c>
      <c r="F18" s="2">
        <v>3</v>
      </c>
      <c r="G18" s="29">
        <v>19123.259999999998</v>
      </c>
      <c r="H18" s="30">
        <f>G18*0.25+(G18*0.75)/F18</f>
        <v>9561.6299999999992</v>
      </c>
      <c r="I18" s="31">
        <f>H18/1000*0.1</f>
        <v>0.95616299999999999</v>
      </c>
      <c r="L18" s="86"/>
    </row>
    <row r="19" spans="1:12" x14ac:dyDescent="0.25">
      <c r="A19" s="27"/>
      <c r="B19" s="32"/>
      <c r="C19" s="1" t="s">
        <v>194</v>
      </c>
      <c r="D19" s="1"/>
      <c r="E19" s="1" t="s">
        <v>149</v>
      </c>
      <c r="F19" s="1">
        <v>1</v>
      </c>
      <c r="G19" s="33">
        <v>4050</v>
      </c>
      <c r="H19" s="34">
        <f t="shared" ref="H19:H43" si="0">G19*0.25+(G19*0.75)/F19</f>
        <v>4050</v>
      </c>
      <c r="I19" s="35">
        <f t="shared" ref="I19:I43" si="1">H19/1000*0.1</f>
        <v>0.40500000000000003</v>
      </c>
    </row>
    <row r="20" spans="1:12" x14ac:dyDescent="0.25">
      <c r="A20" s="27"/>
      <c r="B20" s="32"/>
      <c r="C20" s="1" t="s">
        <v>195</v>
      </c>
      <c r="D20" s="1"/>
      <c r="E20" s="1" t="s">
        <v>149</v>
      </c>
      <c r="F20" s="1">
        <v>2</v>
      </c>
      <c r="G20" s="33">
        <v>6000</v>
      </c>
      <c r="H20" s="34">
        <f t="shared" si="0"/>
        <v>3750</v>
      </c>
      <c r="I20" s="35">
        <f t="shared" si="1"/>
        <v>0.375</v>
      </c>
      <c r="L20" s="86"/>
    </row>
    <row r="21" spans="1:12" x14ac:dyDescent="0.25">
      <c r="A21" s="27"/>
      <c r="B21" s="32"/>
      <c r="C21" s="1" t="s">
        <v>196</v>
      </c>
      <c r="D21" s="1"/>
      <c r="E21" s="1" t="s">
        <v>149</v>
      </c>
      <c r="F21" s="1">
        <v>1</v>
      </c>
      <c r="G21" s="33">
        <v>4020</v>
      </c>
      <c r="H21" s="34">
        <f t="shared" si="0"/>
        <v>4020</v>
      </c>
      <c r="I21" s="35">
        <f t="shared" si="1"/>
        <v>0.40199999999999997</v>
      </c>
      <c r="L21" s="86"/>
    </row>
    <row r="22" spans="1:12" x14ac:dyDescent="0.25">
      <c r="A22" s="27"/>
      <c r="B22" s="32"/>
      <c r="C22" s="1" t="s">
        <v>197</v>
      </c>
      <c r="D22" s="1"/>
      <c r="E22" s="1" t="s">
        <v>152</v>
      </c>
      <c r="F22" s="1">
        <v>2</v>
      </c>
      <c r="G22" s="33">
        <v>11684.42</v>
      </c>
      <c r="H22" s="34">
        <f t="shared" si="0"/>
        <v>7302.7625000000007</v>
      </c>
      <c r="I22" s="35">
        <f t="shared" si="1"/>
        <v>0.73027625000000018</v>
      </c>
      <c r="L22" s="86"/>
    </row>
    <row r="23" spans="1:12" x14ac:dyDescent="0.25">
      <c r="A23" s="27"/>
      <c r="B23" s="32"/>
      <c r="C23" s="96" t="s">
        <v>199</v>
      </c>
      <c r="D23" s="1"/>
      <c r="E23" s="1" t="s">
        <v>149</v>
      </c>
      <c r="F23" s="1">
        <v>5</v>
      </c>
      <c r="G23" s="33">
        <v>2000</v>
      </c>
      <c r="H23" s="34">
        <f t="shared" si="0"/>
        <v>800</v>
      </c>
      <c r="I23" s="35">
        <f t="shared" si="1"/>
        <v>8.0000000000000016E-2</v>
      </c>
      <c r="L23" s="86"/>
    </row>
    <row r="24" spans="1:12" x14ac:dyDescent="0.25">
      <c r="A24" s="27"/>
      <c r="B24" s="32"/>
      <c r="C24" s="1" t="s">
        <v>200</v>
      </c>
      <c r="D24" s="1"/>
      <c r="E24" s="1" t="s">
        <v>149</v>
      </c>
      <c r="F24" s="1">
        <v>1</v>
      </c>
      <c r="G24" s="33">
        <v>1925</v>
      </c>
      <c r="H24" s="34">
        <f t="shared" si="0"/>
        <v>1925</v>
      </c>
      <c r="I24" s="35">
        <f t="shared" si="1"/>
        <v>0.1925</v>
      </c>
    </row>
    <row r="25" spans="1:12" x14ac:dyDescent="0.25">
      <c r="A25" s="27"/>
      <c r="B25" s="32"/>
      <c r="C25" s="1" t="s">
        <v>201</v>
      </c>
      <c r="D25" s="1"/>
      <c r="E25" s="1" t="s">
        <v>149</v>
      </c>
      <c r="F25" s="1">
        <v>2</v>
      </c>
      <c r="G25" s="33">
        <v>20000</v>
      </c>
      <c r="H25" s="34">
        <f t="shared" si="0"/>
        <v>12500</v>
      </c>
      <c r="I25" s="35">
        <f t="shared" si="1"/>
        <v>1.25</v>
      </c>
    </row>
    <row r="26" spans="1:12" x14ac:dyDescent="0.25">
      <c r="A26" s="27"/>
      <c r="B26" s="32"/>
      <c r="C26" s="1" t="s">
        <v>202</v>
      </c>
      <c r="D26" s="1"/>
      <c r="E26" s="1" t="s">
        <v>152</v>
      </c>
      <c r="F26" s="1">
        <v>4</v>
      </c>
      <c r="G26" s="33">
        <v>65843</v>
      </c>
      <c r="H26" s="34">
        <f t="shared" si="0"/>
        <v>28806.3125</v>
      </c>
      <c r="I26" s="35">
        <f t="shared" si="1"/>
        <v>2.8806312500000004</v>
      </c>
    </row>
    <row r="27" spans="1:12" x14ac:dyDescent="0.25">
      <c r="A27" s="27"/>
      <c r="B27" s="32"/>
      <c r="C27" s="1" t="s">
        <v>203</v>
      </c>
      <c r="D27" s="1"/>
      <c r="E27" s="1" t="s">
        <v>149</v>
      </c>
      <c r="F27" s="1">
        <v>4</v>
      </c>
      <c r="G27" s="33">
        <v>9000</v>
      </c>
      <c r="H27" s="34">
        <f t="shared" si="0"/>
        <v>3937.5</v>
      </c>
      <c r="I27" s="35">
        <f t="shared" si="1"/>
        <v>0.39375000000000004</v>
      </c>
    </row>
    <row r="28" spans="1:12" x14ac:dyDescent="0.25">
      <c r="A28" s="27"/>
      <c r="B28" s="32"/>
      <c r="C28" s="1" t="s">
        <v>204</v>
      </c>
      <c r="D28" s="1"/>
      <c r="E28" s="1" t="s">
        <v>149</v>
      </c>
      <c r="F28" s="1">
        <v>5</v>
      </c>
      <c r="G28" s="33">
        <v>2000</v>
      </c>
      <c r="H28" s="34">
        <f t="shared" si="0"/>
        <v>800</v>
      </c>
      <c r="I28" s="35">
        <f t="shared" si="1"/>
        <v>8.0000000000000016E-2</v>
      </c>
    </row>
    <row r="29" spans="1:12" x14ac:dyDescent="0.25">
      <c r="A29" s="27"/>
      <c r="B29" s="32"/>
      <c r="C29" s="1" t="s">
        <v>205</v>
      </c>
      <c r="D29" s="1"/>
      <c r="E29" s="1" t="s">
        <v>149</v>
      </c>
      <c r="F29" s="1">
        <v>3</v>
      </c>
      <c r="G29" s="33">
        <v>31355.93</v>
      </c>
      <c r="H29" s="34">
        <f t="shared" si="0"/>
        <v>15677.965</v>
      </c>
      <c r="I29" s="35">
        <f t="shared" si="1"/>
        <v>1.5677965</v>
      </c>
    </row>
    <row r="30" spans="1:12" x14ac:dyDescent="0.25">
      <c r="A30" s="27"/>
      <c r="B30" s="32"/>
      <c r="C30" s="1" t="s">
        <v>206</v>
      </c>
      <c r="D30" s="1"/>
      <c r="E30" s="1" t="s">
        <v>149</v>
      </c>
      <c r="F30" s="1">
        <v>2</v>
      </c>
      <c r="G30" s="33">
        <v>1210</v>
      </c>
      <c r="H30" s="34">
        <f t="shared" si="0"/>
        <v>756.25</v>
      </c>
      <c r="I30" s="35">
        <f t="shared" si="1"/>
        <v>7.5624999999999998E-2</v>
      </c>
    </row>
    <row r="31" spans="1:12" x14ac:dyDescent="0.25">
      <c r="A31" s="27"/>
      <c r="B31" s="32"/>
      <c r="C31" s="1" t="s">
        <v>207</v>
      </c>
      <c r="D31" s="1"/>
      <c r="E31" s="1" t="s">
        <v>149</v>
      </c>
      <c r="F31" s="1">
        <v>5</v>
      </c>
      <c r="G31" s="33">
        <v>1500</v>
      </c>
      <c r="H31" s="34">
        <f t="shared" si="0"/>
        <v>600</v>
      </c>
      <c r="I31" s="35">
        <f t="shared" si="1"/>
        <v>0.06</v>
      </c>
    </row>
    <row r="32" spans="1:12" x14ac:dyDescent="0.25">
      <c r="A32" s="27"/>
      <c r="B32" s="32"/>
      <c r="C32" s="1" t="s">
        <v>208</v>
      </c>
      <c r="D32" s="1"/>
      <c r="E32" s="1" t="s">
        <v>149</v>
      </c>
      <c r="F32" s="1">
        <v>2</v>
      </c>
      <c r="G32" s="33">
        <v>3993</v>
      </c>
      <c r="H32" s="34">
        <f t="shared" si="0"/>
        <v>2495.625</v>
      </c>
      <c r="I32" s="35">
        <f t="shared" si="1"/>
        <v>0.24956250000000002</v>
      </c>
    </row>
    <row r="33" spans="1:9" x14ac:dyDescent="0.25">
      <c r="A33" s="27"/>
      <c r="B33" s="32"/>
      <c r="C33" s="1" t="s">
        <v>209</v>
      </c>
      <c r="D33" s="1"/>
      <c r="E33" s="1" t="s">
        <v>149</v>
      </c>
      <c r="F33" s="1">
        <v>2</v>
      </c>
      <c r="G33" s="33">
        <v>8500</v>
      </c>
      <c r="H33" s="34">
        <f t="shared" si="0"/>
        <v>5312.5</v>
      </c>
      <c r="I33" s="35">
        <f t="shared" si="1"/>
        <v>0.53125</v>
      </c>
    </row>
    <row r="34" spans="1:9" x14ac:dyDescent="0.25">
      <c r="A34" s="27"/>
      <c r="B34" s="32"/>
      <c r="C34" s="1" t="s">
        <v>210</v>
      </c>
      <c r="D34" s="1"/>
      <c r="E34" s="1" t="s">
        <v>149</v>
      </c>
      <c r="F34" s="1">
        <v>3</v>
      </c>
      <c r="G34" s="33">
        <v>777.78</v>
      </c>
      <c r="H34" s="34">
        <f t="shared" si="0"/>
        <v>388.89</v>
      </c>
      <c r="I34" s="35">
        <f t="shared" si="1"/>
        <v>3.8889000000000007E-2</v>
      </c>
    </row>
    <row r="35" spans="1:9" x14ac:dyDescent="0.25">
      <c r="A35" s="27"/>
      <c r="B35" s="32"/>
      <c r="C35" s="1" t="s">
        <v>212</v>
      </c>
      <c r="D35" s="1"/>
      <c r="E35" s="1" t="s">
        <v>149</v>
      </c>
      <c r="F35" s="1">
        <v>9</v>
      </c>
      <c r="G35" s="33">
        <v>17000</v>
      </c>
      <c r="H35" s="34">
        <f t="shared" si="0"/>
        <v>5666.666666666667</v>
      </c>
      <c r="I35" s="35">
        <f t="shared" si="1"/>
        <v>0.56666666666666676</v>
      </c>
    </row>
    <row r="36" spans="1:9" x14ac:dyDescent="0.25">
      <c r="A36" s="27"/>
      <c r="B36" s="32"/>
      <c r="C36" s="1" t="s">
        <v>212</v>
      </c>
      <c r="D36" s="1"/>
      <c r="E36" s="1" t="s">
        <v>149</v>
      </c>
      <c r="F36" s="1">
        <v>9</v>
      </c>
      <c r="G36" s="33">
        <v>6000</v>
      </c>
      <c r="H36" s="34">
        <f t="shared" si="0"/>
        <v>2000</v>
      </c>
      <c r="I36" s="35">
        <f t="shared" si="1"/>
        <v>0.2</v>
      </c>
    </row>
    <row r="37" spans="1:9" x14ac:dyDescent="0.25">
      <c r="A37" s="27"/>
      <c r="B37" s="32"/>
      <c r="C37" s="1" t="s">
        <v>213</v>
      </c>
      <c r="D37" s="1"/>
      <c r="E37" s="1" t="s">
        <v>149</v>
      </c>
      <c r="F37" s="1">
        <v>1</v>
      </c>
      <c r="G37" s="33">
        <v>555.55999999999995</v>
      </c>
      <c r="H37" s="34">
        <f t="shared" si="0"/>
        <v>555.55999999999995</v>
      </c>
      <c r="I37" s="35">
        <f t="shared" si="1"/>
        <v>5.5555999999999994E-2</v>
      </c>
    </row>
    <row r="38" spans="1:9" x14ac:dyDescent="0.25">
      <c r="A38" s="27"/>
      <c r="B38" s="32"/>
      <c r="C38" s="1" t="s">
        <v>214</v>
      </c>
      <c r="D38" s="1"/>
      <c r="E38" s="1" t="s">
        <v>149</v>
      </c>
      <c r="F38" s="1">
        <v>6</v>
      </c>
      <c r="G38" s="33">
        <v>14300</v>
      </c>
      <c r="H38" s="34">
        <f t="shared" si="0"/>
        <v>5362.5</v>
      </c>
      <c r="I38" s="35">
        <f t="shared" si="1"/>
        <v>0.53625</v>
      </c>
    </row>
    <row r="39" spans="1:9" x14ac:dyDescent="0.25">
      <c r="A39" s="27"/>
      <c r="B39" s="32"/>
      <c r="C39" s="1" t="s">
        <v>215</v>
      </c>
      <c r="D39" s="1"/>
      <c r="E39" s="1" t="s">
        <v>149</v>
      </c>
      <c r="F39" s="1">
        <v>7</v>
      </c>
      <c r="G39" s="33">
        <v>8000</v>
      </c>
      <c r="H39" s="34">
        <f t="shared" si="0"/>
        <v>2857.1428571428569</v>
      </c>
      <c r="I39" s="35">
        <f t="shared" si="1"/>
        <v>0.2857142857142857</v>
      </c>
    </row>
    <row r="40" spans="1:9" x14ac:dyDescent="0.25">
      <c r="A40" s="27"/>
      <c r="B40" s="32"/>
      <c r="C40" s="1" t="s">
        <v>216</v>
      </c>
      <c r="D40" s="1"/>
      <c r="E40" s="1" t="s">
        <v>149</v>
      </c>
      <c r="F40" s="1">
        <v>7</v>
      </c>
      <c r="G40" s="33">
        <v>11000</v>
      </c>
      <c r="H40" s="34">
        <f t="shared" si="0"/>
        <v>3928.5714285714284</v>
      </c>
      <c r="I40" s="35">
        <f t="shared" si="1"/>
        <v>0.39285714285714285</v>
      </c>
    </row>
    <row r="41" spans="1:9" x14ac:dyDescent="0.25">
      <c r="A41" s="27"/>
      <c r="B41" s="32"/>
      <c r="C41" s="1" t="s">
        <v>219</v>
      </c>
      <c r="D41" s="1"/>
      <c r="E41" s="1" t="s">
        <v>149</v>
      </c>
      <c r="F41" s="1">
        <v>2</v>
      </c>
      <c r="G41" s="33">
        <v>11000</v>
      </c>
      <c r="H41" s="34">
        <f t="shared" si="0"/>
        <v>6875</v>
      </c>
      <c r="I41" s="35">
        <f t="shared" si="1"/>
        <v>0.6875</v>
      </c>
    </row>
    <row r="42" spans="1:9" x14ac:dyDescent="0.25">
      <c r="A42" s="27"/>
      <c r="B42" s="32"/>
      <c r="C42" s="1" t="s">
        <v>220</v>
      </c>
      <c r="D42" s="1"/>
      <c r="E42" s="1" t="s">
        <v>149</v>
      </c>
      <c r="F42" s="1">
        <v>10</v>
      </c>
      <c r="G42" s="33">
        <v>10666.67</v>
      </c>
      <c r="H42" s="34">
        <f t="shared" si="0"/>
        <v>3466.6677500000001</v>
      </c>
      <c r="I42" s="35">
        <f t="shared" si="1"/>
        <v>0.34666677500000004</v>
      </c>
    </row>
    <row r="43" spans="1:9" x14ac:dyDescent="0.25">
      <c r="A43" s="27"/>
      <c r="B43" s="32"/>
      <c r="C43" s="1" t="s">
        <v>222</v>
      </c>
      <c r="D43" s="1"/>
      <c r="E43" s="1" t="s">
        <v>149</v>
      </c>
      <c r="F43" s="1">
        <v>6</v>
      </c>
      <c r="G43" s="33">
        <v>16000</v>
      </c>
      <c r="H43" s="34">
        <f t="shared" si="0"/>
        <v>6000</v>
      </c>
      <c r="I43" s="35">
        <f t="shared" si="1"/>
        <v>0.60000000000000009</v>
      </c>
    </row>
    <row r="44" spans="1:9" x14ac:dyDescent="0.25">
      <c r="A44" s="27"/>
      <c r="B44" s="36"/>
      <c r="C44" s="3" t="s">
        <v>227</v>
      </c>
      <c r="D44" s="3"/>
      <c r="E44" s="89" t="s">
        <v>149</v>
      </c>
      <c r="F44" s="3">
        <v>2</v>
      </c>
      <c r="G44" s="37">
        <v>6611.13</v>
      </c>
      <c r="H44" s="38">
        <f>G44*0.25+(G44*0.75)/F44</f>
        <v>4131.9562500000002</v>
      </c>
      <c r="I44" s="39">
        <f>H44/1000*0.1</f>
        <v>0.41319562500000001</v>
      </c>
    </row>
    <row r="45" spans="1:9" x14ac:dyDescent="0.25">
      <c r="A45" s="90"/>
      <c r="B45" s="1"/>
      <c r="C45" s="1"/>
      <c r="D45" s="1"/>
      <c r="E45" s="1"/>
      <c r="F45" s="1"/>
      <c r="G45" s="33"/>
      <c r="H45" s="34">
        <v>0</v>
      </c>
      <c r="I45" s="95">
        <f t="shared" ref="I45:I47" si="2">H45/1000*0.1</f>
        <v>0</v>
      </c>
    </row>
    <row r="46" spans="1:9" x14ac:dyDescent="0.25">
      <c r="A46" s="90"/>
      <c r="B46" s="1"/>
      <c r="C46" s="1"/>
      <c r="D46" s="1"/>
      <c r="E46" s="1"/>
      <c r="F46" s="1"/>
      <c r="G46" s="33"/>
      <c r="H46" s="34">
        <v>0</v>
      </c>
      <c r="I46" s="95">
        <f t="shared" si="2"/>
        <v>0</v>
      </c>
    </row>
    <row r="47" spans="1:9" x14ac:dyDescent="0.25">
      <c r="A47" s="90"/>
      <c r="B47" s="1"/>
      <c r="C47" s="1"/>
      <c r="D47" s="1"/>
      <c r="E47" s="1"/>
      <c r="F47" s="1"/>
      <c r="G47" s="1"/>
      <c r="H47" s="34">
        <v>0</v>
      </c>
      <c r="I47" s="95">
        <f t="shared" si="2"/>
        <v>0</v>
      </c>
    </row>
    <row r="48" spans="1:9" ht="16.5" thickBot="1" x14ac:dyDescent="0.3">
      <c r="A48" s="27"/>
      <c r="B48" s="91" t="s">
        <v>143</v>
      </c>
      <c r="C48" s="92"/>
      <c r="D48" s="92"/>
      <c r="E48" s="92"/>
      <c r="F48" s="92"/>
      <c r="G48" s="93">
        <f>SUM(G18:G46)</f>
        <v>294115.75</v>
      </c>
      <c r="H48" s="93">
        <f>SUM(H18:H45)</f>
        <v>143528.49995238095</v>
      </c>
      <c r="I48" s="94">
        <f>SUM(I18:I45)</f>
        <v>14.352849995238095</v>
      </c>
    </row>
    <row r="49" spans="1:9" ht="16.5" thickBot="1" x14ac:dyDescent="0.3">
      <c r="A49" s="27"/>
      <c r="B49" s="44" t="s">
        <v>73</v>
      </c>
      <c r="C49" s="45" t="s">
        <v>4</v>
      </c>
      <c r="D49" s="45" t="s">
        <v>74</v>
      </c>
      <c r="E49" s="45" t="s">
        <v>75</v>
      </c>
      <c r="F49" s="45" t="s">
        <v>76</v>
      </c>
      <c r="G49" s="46" t="s">
        <v>5</v>
      </c>
      <c r="H49" s="46" t="s">
        <v>77</v>
      </c>
      <c r="I49" s="47" t="s">
        <v>6</v>
      </c>
    </row>
    <row r="50" spans="1:9" x14ac:dyDescent="0.25">
      <c r="A50" s="27"/>
      <c r="C50" s="1" t="s">
        <v>192</v>
      </c>
      <c r="D50" s="2"/>
      <c r="E50" s="2" t="s">
        <v>26</v>
      </c>
      <c r="F50" s="2">
        <v>5</v>
      </c>
      <c r="G50" s="29">
        <v>4750</v>
      </c>
      <c r="H50" s="30">
        <f t="shared" ref="H50:H61" si="3">G50/F50</f>
        <v>950</v>
      </c>
      <c r="I50" s="31">
        <f t="shared" ref="I50:I64" si="4">H50/1000*0.1</f>
        <v>9.5000000000000001E-2</v>
      </c>
    </row>
    <row r="51" spans="1:9" x14ac:dyDescent="0.25">
      <c r="A51" s="27"/>
      <c r="B51" s="32"/>
      <c r="C51" s="96" t="s">
        <v>198</v>
      </c>
      <c r="D51" s="1"/>
      <c r="E51" s="1" t="s">
        <v>26</v>
      </c>
      <c r="F51" s="1">
        <v>4</v>
      </c>
      <c r="G51" s="33">
        <v>2000</v>
      </c>
      <c r="H51" s="34">
        <f t="shared" si="3"/>
        <v>500</v>
      </c>
      <c r="I51" s="35">
        <f t="shared" si="4"/>
        <v>0.05</v>
      </c>
    </row>
    <row r="52" spans="1:9" x14ac:dyDescent="0.25">
      <c r="A52" s="27"/>
      <c r="B52" s="32"/>
      <c r="C52" s="1" t="s">
        <v>211</v>
      </c>
      <c r="D52" s="1"/>
      <c r="E52" s="1" t="s">
        <v>26</v>
      </c>
      <c r="F52" s="1">
        <v>4</v>
      </c>
      <c r="G52" s="33">
        <v>7150</v>
      </c>
      <c r="H52" s="34">
        <f t="shared" si="3"/>
        <v>1787.5</v>
      </c>
      <c r="I52" s="35">
        <f t="shared" si="4"/>
        <v>0.17875000000000002</v>
      </c>
    </row>
    <row r="53" spans="1:9" x14ac:dyDescent="0.25">
      <c r="A53" s="27"/>
      <c r="B53" s="32"/>
      <c r="C53" s="1" t="s">
        <v>217</v>
      </c>
      <c r="D53" s="1"/>
      <c r="E53" s="1" t="s">
        <v>26</v>
      </c>
      <c r="F53" s="1">
        <v>3</v>
      </c>
      <c r="G53" s="33">
        <v>26448</v>
      </c>
      <c r="H53" s="34">
        <f t="shared" si="3"/>
        <v>8816</v>
      </c>
      <c r="I53" s="35">
        <f t="shared" si="4"/>
        <v>0.88160000000000016</v>
      </c>
    </row>
    <row r="54" spans="1:9" x14ac:dyDescent="0.25">
      <c r="A54" s="27"/>
      <c r="B54" s="32"/>
      <c r="C54" s="1" t="s">
        <v>218</v>
      </c>
      <c r="D54" s="1"/>
      <c r="E54" s="1" t="s">
        <v>26</v>
      </c>
      <c r="F54" s="1">
        <v>3</v>
      </c>
      <c r="G54" s="33">
        <v>24476</v>
      </c>
      <c r="H54" s="34">
        <f t="shared" si="3"/>
        <v>8158.666666666667</v>
      </c>
      <c r="I54" s="35">
        <f t="shared" si="4"/>
        <v>0.81586666666666674</v>
      </c>
    </row>
    <row r="55" spans="1:9" x14ac:dyDescent="0.25">
      <c r="A55" s="27"/>
      <c r="B55" s="32"/>
      <c r="C55" s="1" t="s">
        <v>221</v>
      </c>
      <c r="D55" s="1"/>
      <c r="E55" s="1" t="s">
        <v>26</v>
      </c>
      <c r="F55" s="1">
        <v>2</v>
      </c>
      <c r="G55" s="33">
        <v>8752.7800000000007</v>
      </c>
      <c r="H55" s="34">
        <f t="shared" si="3"/>
        <v>4376.3900000000003</v>
      </c>
      <c r="I55" s="35">
        <f t="shared" si="4"/>
        <v>0.43763900000000011</v>
      </c>
    </row>
    <row r="56" spans="1:9" x14ac:dyDescent="0.25">
      <c r="A56" s="27"/>
      <c r="B56" s="32"/>
      <c r="C56" s="1" t="s">
        <v>223</v>
      </c>
      <c r="D56" s="1"/>
      <c r="E56" s="1" t="s">
        <v>26</v>
      </c>
      <c r="F56" s="1">
        <v>4</v>
      </c>
      <c r="G56" s="33">
        <v>62409.72</v>
      </c>
      <c r="H56" s="34">
        <f t="shared" si="3"/>
        <v>15602.43</v>
      </c>
      <c r="I56" s="35">
        <f t="shared" si="4"/>
        <v>1.560243</v>
      </c>
    </row>
    <row r="57" spans="1:9" x14ac:dyDescent="0.25">
      <c r="A57" s="27"/>
      <c r="B57" s="32"/>
      <c r="C57" s="1" t="s">
        <v>224</v>
      </c>
      <c r="D57" s="1"/>
      <c r="E57" s="1" t="s">
        <v>26</v>
      </c>
      <c r="F57" s="1">
        <v>7</v>
      </c>
      <c r="G57" s="33">
        <v>61600</v>
      </c>
      <c r="H57" s="34">
        <f t="shared" si="3"/>
        <v>8800</v>
      </c>
      <c r="I57" s="35">
        <f t="shared" si="4"/>
        <v>0.88000000000000012</v>
      </c>
    </row>
    <row r="58" spans="1:9" x14ac:dyDescent="0.25">
      <c r="A58" s="27"/>
      <c r="B58" s="32"/>
      <c r="C58" s="1" t="s">
        <v>225</v>
      </c>
      <c r="D58" s="1"/>
      <c r="E58" s="1" t="s">
        <v>26</v>
      </c>
      <c r="F58" s="1">
        <v>7</v>
      </c>
      <c r="G58" s="33">
        <v>107723.69</v>
      </c>
      <c r="H58" s="34">
        <f t="shared" si="3"/>
        <v>15389.098571428573</v>
      </c>
      <c r="I58" s="35">
        <f t="shared" si="4"/>
        <v>1.5389098571428574</v>
      </c>
    </row>
    <row r="59" spans="1:9" x14ac:dyDescent="0.25">
      <c r="A59" s="27"/>
      <c r="B59" s="36"/>
      <c r="C59" s="3" t="s">
        <v>226</v>
      </c>
      <c r="D59" s="3"/>
      <c r="E59" s="3" t="s">
        <v>26</v>
      </c>
      <c r="F59" s="3">
        <v>3</v>
      </c>
      <c r="G59" s="37">
        <v>3906.58</v>
      </c>
      <c r="H59" s="34">
        <f t="shared" si="3"/>
        <v>1302.1933333333334</v>
      </c>
      <c r="I59" s="35">
        <f t="shared" si="4"/>
        <v>0.13021933333333333</v>
      </c>
    </row>
    <row r="60" spans="1:9" x14ac:dyDescent="0.25">
      <c r="A60" s="27"/>
      <c r="B60" s="36"/>
      <c r="C60" s="3" t="s">
        <v>228</v>
      </c>
      <c r="D60" s="3"/>
      <c r="E60" s="3" t="s">
        <v>26</v>
      </c>
      <c r="F60" s="3">
        <v>3</v>
      </c>
      <c r="G60" s="37">
        <v>7470.58</v>
      </c>
      <c r="H60" s="34">
        <f t="shared" si="3"/>
        <v>2490.1933333333332</v>
      </c>
      <c r="I60" s="35">
        <f t="shared" si="4"/>
        <v>0.24901933333333331</v>
      </c>
    </row>
    <row r="61" spans="1:9" x14ac:dyDescent="0.25">
      <c r="A61" s="27"/>
      <c r="B61" s="36"/>
      <c r="C61" s="3" t="s">
        <v>229</v>
      </c>
      <c r="D61" s="3"/>
      <c r="E61" s="3" t="s">
        <v>26</v>
      </c>
      <c r="F61" s="3">
        <v>2</v>
      </c>
      <c r="G61" s="37">
        <v>1440</v>
      </c>
      <c r="H61" s="34">
        <f t="shared" si="3"/>
        <v>720</v>
      </c>
      <c r="I61" s="35">
        <f t="shared" si="4"/>
        <v>7.1999999999999995E-2</v>
      </c>
    </row>
    <row r="62" spans="1:9" x14ac:dyDescent="0.25">
      <c r="A62" s="27"/>
      <c r="B62" s="36"/>
      <c r="C62" s="3"/>
      <c r="D62" s="3"/>
      <c r="E62" s="3"/>
      <c r="F62" s="3"/>
      <c r="G62" s="37"/>
      <c r="H62" s="34">
        <v>0</v>
      </c>
      <c r="I62" s="35">
        <f t="shared" si="4"/>
        <v>0</v>
      </c>
    </row>
    <row r="63" spans="1:9" x14ac:dyDescent="0.25">
      <c r="A63" s="27"/>
      <c r="B63" s="36"/>
      <c r="C63" s="3"/>
      <c r="D63" s="3"/>
      <c r="E63" s="3"/>
      <c r="F63" s="3"/>
      <c r="G63" s="37"/>
      <c r="H63" s="34">
        <v>0</v>
      </c>
      <c r="I63" s="35">
        <f t="shared" si="4"/>
        <v>0</v>
      </c>
    </row>
    <row r="64" spans="1:9" ht="16.5" thickBot="1" x14ac:dyDescent="0.3">
      <c r="A64" s="27"/>
      <c r="B64" s="48"/>
      <c r="C64" s="49"/>
      <c r="D64" s="49"/>
      <c r="E64" s="49"/>
      <c r="F64" s="49"/>
      <c r="G64" s="50"/>
      <c r="H64" s="34">
        <v>0</v>
      </c>
      <c r="I64" s="52">
        <f t="shared" si="4"/>
        <v>0</v>
      </c>
    </row>
    <row r="65" spans="1:9" ht="16.5" thickBot="1" x14ac:dyDescent="0.3">
      <c r="A65" s="53"/>
      <c r="B65" s="54" t="s">
        <v>143</v>
      </c>
      <c r="C65" s="55"/>
      <c r="D65" s="55"/>
      <c r="E65" s="55"/>
      <c r="F65" s="55"/>
      <c r="G65" s="56">
        <f>SUM(G50:G64)</f>
        <v>318127.35000000003</v>
      </c>
      <c r="H65" s="56">
        <f t="shared" ref="H65:I65" si="5">SUM(H50:H64)</f>
        <v>68892.4719047619</v>
      </c>
      <c r="I65" s="57">
        <f t="shared" si="5"/>
        <v>6.8892471904761905</v>
      </c>
    </row>
    <row r="66" spans="1:9" ht="16.5" thickBot="1" x14ac:dyDescent="0.3">
      <c r="A66" s="40" t="s">
        <v>144</v>
      </c>
      <c r="B66" s="41"/>
      <c r="C66" s="41"/>
      <c r="D66" s="41"/>
      <c r="E66" s="41"/>
      <c r="F66" s="41"/>
      <c r="G66" s="42">
        <f>G48+G65</f>
        <v>612243.10000000009</v>
      </c>
      <c r="H66" s="42">
        <f>H48+H65</f>
        <v>212420.97185714287</v>
      </c>
      <c r="I66" s="58">
        <f>SUM(I48+I65)</f>
        <v>21.242097185714286</v>
      </c>
    </row>
    <row r="67" spans="1:9" ht="16.5" thickBot="1" x14ac:dyDescent="0.3">
      <c r="A67" s="109" t="s">
        <v>9</v>
      </c>
      <c r="B67" s="110"/>
      <c r="C67" s="110"/>
      <c r="D67" s="110"/>
      <c r="E67" s="110"/>
      <c r="F67" s="110"/>
      <c r="G67" s="110"/>
      <c r="H67" s="110"/>
      <c r="I67" s="111"/>
    </row>
    <row r="68" spans="1:9" ht="16.5" thickBot="1" x14ac:dyDescent="0.3">
      <c r="A68" s="22"/>
      <c r="B68" s="23" t="s">
        <v>73</v>
      </c>
      <c r="C68" s="24" t="s">
        <v>4</v>
      </c>
      <c r="D68" s="24" t="s">
        <v>74</v>
      </c>
      <c r="E68" s="24" t="s">
        <v>75</v>
      </c>
      <c r="F68" s="126" t="s">
        <v>5</v>
      </c>
      <c r="G68" s="127"/>
      <c r="H68" s="25" t="s">
        <v>77</v>
      </c>
      <c r="I68" s="26" t="s">
        <v>6</v>
      </c>
    </row>
    <row r="69" spans="1:9" ht="16.5" thickBot="1" x14ac:dyDescent="0.3">
      <c r="A69" s="27"/>
      <c r="B69" s="28"/>
      <c r="C69" s="2"/>
      <c r="D69" s="2"/>
      <c r="E69" s="2"/>
      <c r="F69" s="128"/>
      <c r="G69" s="129"/>
      <c r="H69" s="59">
        <v>0</v>
      </c>
      <c r="I69" s="60">
        <f>H69/1000*0.1</f>
        <v>0</v>
      </c>
    </row>
    <row r="70" spans="1:9" ht="16.5" thickBot="1" x14ac:dyDescent="0.3">
      <c r="A70" s="40" t="s">
        <v>145</v>
      </c>
      <c r="B70" s="41"/>
      <c r="C70" s="41"/>
      <c r="D70" s="41"/>
      <c r="E70" s="41"/>
      <c r="F70" s="130">
        <f>SUM(F69)</f>
        <v>0</v>
      </c>
      <c r="G70" s="131"/>
      <c r="H70" s="42">
        <f>SUM(H69)</f>
        <v>0</v>
      </c>
      <c r="I70" s="58">
        <f>SUM(I69)</f>
        <v>0</v>
      </c>
    </row>
    <row r="71" spans="1:9" ht="16.5" thickBot="1" x14ac:dyDescent="0.3">
      <c r="A71" s="109" t="s">
        <v>10</v>
      </c>
      <c r="B71" s="110"/>
      <c r="C71" s="110"/>
      <c r="D71" s="110"/>
      <c r="E71" s="110"/>
      <c r="F71" s="110"/>
      <c r="G71" s="110"/>
      <c r="H71" s="110"/>
      <c r="I71" s="111"/>
    </row>
    <row r="72" spans="1:9" ht="16.5" thickBot="1" x14ac:dyDescent="0.3">
      <c r="A72" s="22"/>
      <c r="B72" s="23" t="s">
        <v>73</v>
      </c>
      <c r="C72" s="24" t="s">
        <v>4</v>
      </c>
      <c r="D72" s="24" t="s">
        <v>74</v>
      </c>
      <c r="E72" s="24" t="s">
        <v>75</v>
      </c>
      <c r="F72" s="126" t="s">
        <v>5</v>
      </c>
      <c r="G72" s="127"/>
      <c r="H72" s="25" t="s">
        <v>77</v>
      </c>
      <c r="I72" s="26" t="s">
        <v>6</v>
      </c>
    </row>
    <row r="73" spans="1:9" ht="16.5" thickBot="1" x14ac:dyDescent="0.3">
      <c r="A73" s="27"/>
      <c r="B73" s="28"/>
      <c r="C73" s="2"/>
      <c r="D73" s="2"/>
      <c r="E73" s="2"/>
      <c r="F73" s="128"/>
      <c r="G73" s="129"/>
      <c r="H73" s="59">
        <v>0</v>
      </c>
      <c r="I73" s="60">
        <f>H73/1000*0.1</f>
        <v>0</v>
      </c>
    </row>
    <row r="74" spans="1:9" ht="16.5" thickBot="1" x14ac:dyDescent="0.3">
      <c r="A74" s="61" t="s">
        <v>146</v>
      </c>
      <c r="B74" s="62"/>
      <c r="C74" s="62"/>
      <c r="D74" s="62"/>
      <c r="E74" s="62"/>
      <c r="F74" s="132">
        <f>SUM(F73)</f>
        <v>0</v>
      </c>
      <c r="G74" s="133"/>
      <c r="H74" s="63">
        <f>SUM(H73)</f>
        <v>0</v>
      </c>
      <c r="I74" s="64">
        <f>SUM(I73)</f>
        <v>0</v>
      </c>
    </row>
    <row r="75" spans="1:9" ht="16.5" thickBot="1" x14ac:dyDescent="0.3">
      <c r="A75" s="65" t="s">
        <v>147</v>
      </c>
      <c r="B75" s="66"/>
      <c r="C75" s="67"/>
      <c r="D75" s="67"/>
      <c r="E75" s="67"/>
      <c r="F75" s="67"/>
      <c r="G75" s="67"/>
      <c r="H75" s="68"/>
      <c r="I75" s="69">
        <f>I66+I70+I74</f>
        <v>21.242097185714286</v>
      </c>
    </row>
    <row r="76" spans="1:9" x14ac:dyDescent="0.25">
      <c r="G76" s="5"/>
      <c r="H76" s="5"/>
      <c r="I76" s="6"/>
    </row>
    <row r="77" spans="1:9" x14ac:dyDescent="0.25">
      <c r="G77" s="5"/>
      <c r="H77" s="5"/>
      <c r="I77" s="6"/>
    </row>
    <row r="78" spans="1:9" ht="16.5" thickBot="1" x14ac:dyDescent="0.3">
      <c r="G78" s="5"/>
      <c r="H78" s="5"/>
      <c r="I78" s="6"/>
    </row>
    <row r="79" spans="1:9" ht="16.5" thickBot="1" x14ac:dyDescent="0.3">
      <c r="A79" s="134" t="s">
        <v>11</v>
      </c>
      <c r="B79" s="135"/>
      <c r="C79" s="135"/>
      <c r="D79" s="135"/>
      <c r="E79" s="135"/>
      <c r="F79" s="135"/>
      <c r="G79" s="136"/>
      <c r="H79" s="5"/>
      <c r="I79" s="6"/>
    </row>
    <row r="80" spans="1:9" ht="16.5" thickBot="1" x14ac:dyDescent="0.3">
      <c r="A80" s="70"/>
      <c r="B80" s="135" t="s">
        <v>12</v>
      </c>
      <c r="C80" s="137"/>
      <c r="D80" s="137"/>
      <c r="E80" s="137"/>
      <c r="F80" s="137"/>
      <c r="G80" s="138"/>
      <c r="H80" s="5"/>
      <c r="I80" s="6"/>
    </row>
    <row r="81" spans="1:9" ht="16.5" thickBot="1" x14ac:dyDescent="0.3">
      <c r="A81" s="71"/>
      <c r="B81" s="72"/>
      <c r="C81" s="139" t="s">
        <v>4</v>
      </c>
      <c r="D81" s="139"/>
      <c r="E81" s="139"/>
      <c r="F81" s="140"/>
      <c r="G81" s="73" t="s">
        <v>21</v>
      </c>
      <c r="H81" s="5"/>
      <c r="I81" s="6"/>
    </row>
    <row r="82" spans="1:9" ht="16.5" thickBot="1" x14ac:dyDescent="0.3">
      <c r="A82" s="74"/>
      <c r="B82" s="75"/>
      <c r="C82" s="141"/>
      <c r="D82" s="141"/>
      <c r="E82" s="141"/>
      <c r="F82" s="142"/>
      <c r="G82" s="76">
        <v>10</v>
      </c>
      <c r="H82" s="5"/>
      <c r="I82" s="6"/>
    </row>
    <row r="83" spans="1:9" ht="16.5" thickBot="1" x14ac:dyDescent="0.3">
      <c r="A83" s="77"/>
      <c r="B83" s="78"/>
      <c r="C83" s="123" t="s">
        <v>7</v>
      </c>
      <c r="D83" s="124"/>
      <c r="E83" s="124"/>
      <c r="F83" s="125"/>
      <c r="G83" s="79">
        <f>SUM(G82:G82)</f>
        <v>10</v>
      </c>
      <c r="H83" s="5"/>
      <c r="I83" s="6"/>
    </row>
    <row r="84" spans="1:9" ht="16.5" thickBot="1" x14ac:dyDescent="0.3">
      <c r="A84" s="80"/>
      <c r="B84" s="143" t="s">
        <v>13</v>
      </c>
      <c r="C84" s="137"/>
      <c r="D84" s="137"/>
      <c r="E84" s="137"/>
      <c r="F84" s="137"/>
      <c r="G84" s="138"/>
      <c r="H84" s="5"/>
      <c r="I84" s="6"/>
    </row>
    <row r="85" spans="1:9" ht="16.5" thickBot="1" x14ac:dyDescent="0.3">
      <c r="A85" s="71"/>
      <c r="B85" s="72"/>
      <c r="C85" s="139" t="s">
        <v>4</v>
      </c>
      <c r="D85" s="139"/>
      <c r="E85" s="139"/>
      <c r="F85" s="140"/>
      <c r="G85" s="73" t="s">
        <v>21</v>
      </c>
      <c r="H85" s="5"/>
      <c r="I85" s="6"/>
    </row>
    <row r="86" spans="1:9" ht="16.5" thickBot="1" x14ac:dyDescent="0.3">
      <c r="A86" s="74"/>
      <c r="B86" s="75"/>
      <c r="C86" s="141"/>
      <c r="D86" s="141"/>
      <c r="E86" s="141"/>
      <c r="F86" s="142"/>
      <c r="G86" s="76"/>
      <c r="H86" s="5"/>
      <c r="I86" s="6"/>
    </row>
    <row r="87" spans="1:9" ht="16.5" thickBot="1" x14ac:dyDescent="0.3">
      <c r="A87" s="77"/>
      <c r="B87" s="78"/>
      <c r="C87" s="123" t="s">
        <v>7</v>
      </c>
      <c r="D87" s="124"/>
      <c r="E87" s="124"/>
      <c r="F87" s="125"/>
      <c r="G87" s="79">
        <f>SUM(G86:G86)</f>
        <v>0</v>
      </c>
      <c r="H87" s="5"/>
      <c r="I87" s="6"/>
    </row>
    <row r="88" spans="1:9" ht="16.5" thickBot="1" x14ac:dyDescent="0.3">
      <c r="A88" s="80"/>
      <c r="B88" s="143" t="s">
        <v>14</v>
      </c>
      <c r="C88" s="137"/>
      <c r="D88" s="137"/>
      <c r="E88" s="137"/>
      <c r="F88" s="137"/>
      <c r="G88" s="138"/>
      <c r="H88" s="5"/>
      <c r="I88" s="6"/>
    </row>
    <row r="89" spans="1:9" ht="16.5" thickBot="1" x14ac:dyDescent="0.3">
      <c r="A89" s="71"/>
      <c r="B89" s="72"/>
      <c r="C89" s="144" t="s">
        <v>4</v>
      </c>
      <c r="D89" s="144"/>
      <c r="E89" s="144"/>
      <c r="F89" s="145"/>
      <c r="G89" s="81" t="s">
        <v>22</v>
      </c>
      <c r="H89" s="5"/>
      <c r="I89" s="6"/>
    </row>
    <row r="90" spans="1:9" ht="16.5" thickBot="1" x14ac:dyDescent="0.3">
      <c r="A90" s="74"/>
      <c r="B90" s="75"/>
      <c r="C90" s="141"/>
      <c r="D90" s="141"/>
      <c r="E90" s="141"/>
      <c r="F90" s="142"/>
      <c r="G90" s="76"/>
      <c r="H90" s="5"/>
      <c r="I90" s="6"/>
    </row>
    <row r="91" spans="1:9" ht="16.5" thickBot="1" x14ac:dyDescent="0.3">
      <c r="A91" s="77"/>
      <c r="B91" s="78"/>
      <c r="C91" s="123" t="s">
        <v>7</v>
      </c>
      <c r="D91" s="124"/>
      <c r="E91" s="124"/>
      <c r="F91" s="125"/>
      <c r="G91" s="79">
        <f>SUM(G90:G90)</f>
        <v>0</v>
      </c>
      <c r="H91" s="5"/>
      <c r="I91" s="6"/>
    </row>
    <row r="92" spans="1:9" ht="16.5" thickBot="1" x14ac:dyDescent="0.3">
      <c r="A92" s="80"/>
      <c r="B92" s="143" t="s">
        <v>15</v>
      </c>
      <c r="C92" s="137"/>
      <c r="D92" s="137"/>
      <c r="E92" s="137"/>
      <c r="F92" s="137"/>
      <c r="G92" s="138"/>
      <c r="H92" s="5"/>
      <c r="I92" s="6"/>
    </row>
    <row r="93" spans="1:9" ht="16.5" thickBot="1" x14ac:dyDescent="0.3">
      <c r="A93" s="71"/>
      <c r="B93" s="72"/>
      <c r="C93" s="144" t="s">
        <v>4</v>
      </c>
      <c r="D93" s="144"/>
      <c r="E93" s="144"/>
      <c r="F93" s="145"/>
      <c r="G93" s="81" t="s">
        <v>23</v>
      </c>
      <c r="H93" s="5"/>
      <c r="I93" s="6"/>
    </row>
    <row r="94" spans="1:9" ht="16.5" thickBot="1" x14ac:dyDescent="0.3">
      <c r="A94" s="74"/>
      <c r="B94" s="75"/>
      <c r="C94" s="146"/>
      <c r="D94" s="146"/>
      <c r="E94" s="146"/>
      <c r="F94" s="147"/>
      <c r="G94" s="82"/>
      <c r="H94" s="5"/>
      <c r="I94" s="6"/>
    </row>
    <row r="95" spans="1:9" ht="16.5" thickBot="1" x14ac:dyDescent="0.3">
      <c r="A95" s="77"/>
      <c r="B95" s="78"/>
      <c r="C95" s="124" t="s">
        <v>7</v>
      </c>
      <c r="D95" s="124"/>
      <c r="E95" s="124"/>
      <c r="F95" s="125"/>
      <c r="G95" s="83">
        <f>SUM(G94:G94)</f>
        <v>0</v>
      </c>
      <c r="H95" s="5"/>
      <c r="I95" s="6"/>
    </row>
    <row r="96" spans="1:9" ht="16.5" thickBot="1" x14ac:dyDescent="0.3">
      <c r="A96" s="80"/>
      <c r="B96" s="143" t="s">
        <v>16</v>
      </c>
      <c r="C96" s="137"/>
      <c r="D96" s="137"/>
      <c r="E96" s="137"/>
      <c r="F96" s="137"/>
      <c r="G96" s="138"/>
      <c r="H96" s="5"/>
      <c r="I96" s="6"/>
    </row>
    <row r="97" spans="1:9" ht="16.5" thickBot="1" x14ac:dyDescent="0.3">
      <c r="A97" s="71"/>
      <c r="B97" s="72"/>
      <c r="C97" s="144" t="s">
        <v>4</v>
      </c>
      <c r="D97" s="144"/>
      <c r="E97" s="144"/>
      <c r="F97" s="145"/>
      <c r="G97" s="81" t="s">
        <v>24</v>
      </c>
      <c r="H97" s="5"/>
      <c r="I97" s="6"/>
    </row>
    <row r="98" spans="1:9" ht="16.5" thickBot="1" x14ac:dyDescent="0.3">
      <c r="A98" s="74"/>
      <c r="B98" s="75"/>
      <c r="C98" s="146"/>
      <c r="D98" s="146"/>
      <c r="E98" s="146"/>
      <c r="F98" s="147"/>
      <c r="G98" s="82"/>
      <c r="H98" s="5"/>
      <c r="I98" s="6"/>
    </row>
    <row r="99" spans="1:9" ht="16.5" thickBot="1" x14ac:dyDescent="0.3">
      <c r="A99" s="77"/>
      <c r="B99" s="78"/>
      <c r="C99" s="124" t="s">
        <v>7</v>
      </c>
      <c r="D99" s="124"/>
      <c r="E99" s="124"/>
      <c r="F99" s="125"/>
      <c r="G99" s="83">
        <f>SUM(G98:G98)</f>
        <v>0</v>
      </c>
      <c r="H99" s="5"/>
      <c r="I99" s="6"/>
    </row>
    <row r="100" spans="1:9" ht="16.5" thickBot="1" x14ac:dyDescent="0.3">
      <c r="A100" s="80"/>
      <c r="B100" s="143" t="s">
        <v>17</v>
      </c>
      <c r="C100" s="135"/>
      <c r="D100" s="135"/>
      <c r="E100" s="135"/>
      <c r="F100" s="135"/>
      <c r="G100" s="136"/>
      <c r="H100" s="5"/>
      <c r="I100" s="6"/>
    </row>
    <row r="101" spans="1:9" ht="16.5" thickBot="1" x14ac:dyDescent="0.3">
      <c r="A101" s="71"/>
      <c r="B101" s="72"/>
      <c r="C101" s="155" t="s">
        <v>4</v>
      </c>
      <c r="D101" s="135"/>
      <c r="E101" s="135"/>
      <c r="F101" s="84" t="s">
        <v>18</v>
      </c>
      <c r="G101" s="81" t="s">
        <v>6</v>
      </c>
      <c r="H101" s="5"/>
      <c r="I101" s="6"/>
    </row>
    <row r="102" spans="1:9" x14ac:dyDescent="0.25">
      <c r="A102" s="74"/>
      <c r="B102" s="75"/>
      <c r="C102" s="148"/>
      <c r="D102" s="149"/>
      <c r="E102" s="149"/>
      <c r="F102" s="2"/>
      <c r="G102" s="82">
        <v>10</v>
      </c>
      <c r="H102" s="5"/>
      <c r="I102" s="6"/>
    </row>
    <row r="103" spans="1:9" ht="16.5" thickBot="1" x14ac:dyDescent="0.3">
      <c r="A103" s="77"/>
      <c r="B103" s="78"/>
      <c r="C103" s="150" t="s">
        <v>7</v>
      </c>
      <c r="D103" s="150"/>
      <c r="E103" s="150"/>
      <c r="F103" s="151"/>
      <c r="G103" s="83">
        <f>SUM(G102:G102)</f>
        <v>10</v>
      </c>
      <c r="H103" s="5"/>
      <c r="I103" s="6"/>
    </row>
    <row r="104" spans="1:9" ht="16.5" thickBot="1" x14ac:dyDescent="0.3">
      <c r="A104" s="152" t="s">
        <v>148</v>
      </c>
      <c r="B104" s="153"/>
      <c r="C104" s="154"/>
      <c r="D104" s="154"/>
      <c r="E104" s="154"/>
      <c r="F104" s="154"/>
      <c r="G104" s="85">
        <f>G83+G87+G91+G95+G99+G103</f>
        <v>20</v>
      </c>
      <c r="H104" s="5"/>
      <c r="I104" s="6"/>
    </row>
    <row r="105" spans="1:9" x14ac:dyDescent="0.25">
      <c r="G105" s="5"/>
      <c r="H105" s="5"/>
      <c r="I105" s="6"/>
    </row>
    <row r="106" spans="1:9" x14ac:dyDescent="0.25">
      <c r="G106" s="5"/>
      <c r="H106" s="5"/>
      <c r="I106" s="6"/>
    </row>
  </sheetData>
  <mergeCells count="39">
    <mergeCell ref="C102:E102"/>
    <mergeCell ref="C103:F103"/>
    <mergeCell ref="A104:F104"/>
    <mergeCell ref="B96:G96"/>
    <mergeCell ref="C97:F97"/>
    <mergeCell ref="C98:F98"/>
    <mergeCell ref="C99:F99"/>
    <mergeCell ref="B100:G100"/>
    <mergeCell ref="C101:E101"/>
    <mergeCell ref="C95:F95"/>
    <mergeCell ref="B84:G84"/>
    <mergeCell ref="C85:F85"/>
    <mergeCell ref="C86:F86"/>
    <mergeCell ref="C87:F87"/>
    <mergeCell ref="B88:G88"/>
    <mergeCell ref="C89:F89"/>
    <mergeCell ref="C90:F90"/>
    <mergeCell ref="C91:F91"/>
    <mergeCell ref="B92:G92"/>
    <mergeCell ref="C93:F93"/>
    <mergeCell ref="C94:F94"/>
    <mergeCell ref="C83:F83"/>
    <mergeCell ref="F68:G68"/>
    <mergeCell ref="F69:G69"/>
    <mergeCell ref="F70:G70"/>
    <mergeCell ref="A71:I71"/>
    <mergeCell ref="F72:G72"/>
    <mergeCell ref="F73:G73"/>
    <mergeCell ref="F74:G74"/>
    <mergeCell ref="A79:G79"/>
    <mergeCell ref="B80:G80"/>
    <mergeCell ref="C81:F81"/>
    <mergeCell ref="C82:F82"/>
    <mergeCell ref="A67:I67"/>
    <mergeCell ref="B3:E3"/>
    <mergeCell ref="B4:E4"/>
    <mergeCell ref="D8:E8"/>
    <mergeCell ref="A15:I15"/>
    <mergeCell ref="A16:I16"/>
  </mergeCells>
  <pageMargins left="0.7" right="0.7" top="0.75" bottom="0.75" header="0.3" footer="0.3"/>
  <pageSetup paperSize="9" orientation="portrait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N181"/>
  <sheetViews>
    <sheetView tabSelected="1" topLeftCell="A169" zoomScale="90" zoomScaleNormal="90" workbookViewId="0">
      <selection activeCell="I44" sqref="I44"/>
    </sheetView>
  </sheetViews>
  <sheetFormatPr baseColWidth="10" defaultRowHeight="15.75" x14ac:dyDescent="0.25"/>
  <cols>
    <col min="5" max="5" width="14.375" customWidth="1"/>
    <col min="6" max="6" width="16.5" customWidth="1"/>
    <col min="9" max="9" width="43.875" customWidth="1"/>
  </cols>
  <sheetData>
    <row r="2" spans="1:14" ht="16.5" thickBot="1" x14ac:dyDescent="0.3"/>
    <row r="3" spans="1:14" x14ac:dyDescent="0.25">
      <c r="A3" s="4" t="s">
        <v>0</v>
      </c>
      <c r="B3" s="112"/>
      <c r="C3" s="113"/>
      <c r="D3" s="113"/>
      <c r="E3" s="114"/>
    </row>
    <row r="4" spans="1:14" ht="16.5" thickBot="1" x14ac:dyDescent="0.3">
      <c r="A4" s="7" t="s">
        <v>1</v>
      </c>
      <c r="B4" s="115"/>
      <c r="C4" s="116"/>
      <c r="D4" s="116"/>
      <c r="E4" s="117"/>
    </row>
    <row r="8" spans="1:14" x14ac:dyDescent="0.25">
      <c r="A8" s="86"/>
      <c r="D8" s="159"/>
      <c r="E8" s="159"/>
    </row>
    <row r="9" spans="1:14" x14ac:dyDescent="0.25">
      <c r="A9" s="86"/>
      <c r="D9" s="98"/>
      <c r="E9" s="6"/>
    </row>
    <row r="10" spans="1:14" x14ac:dyDescent="0.25">
      <c r="A10" s="86"/>
      <c r="D10" s="98"/>
      <c r="E10" s="6"/>
      <c r="I10" s="86"/>
      <c r="J10" s="86"/>
      <c r="K10" s="86"/>
      <c r="L10" s="86"/>
      <c r="M10" s="86"/>
      <c r="N10" s="86"/>
    </row>
    <row r="11" spans="1:14" x14ac:dyDescent="0.25">
      <c r="A11" s="86"/>
      <c r="D11" s="98"/>
      <c r="E11" s="99"/>
      <c r="K11" s="6"/>
      <c r="L11" s="6"/>
      <c r="M11" s="6"/>
      <c r="N11" s="87"/>
    </row>
    <row r="13" spans="1:14" x14ac:dyDescent="0.25">
      <c r="I13" s="86"/>
      <c r="J13" s="88"/>
    </row>
    <row r="15" spans="1:14" x14ac:dyDescent="0.25">
      <c r="A15" s="160" t="s">
        <v>3</v>
      </c>
      <c r="B15" s="160"/>
      <c r="C15" s="160"/>
      <c r="D15" s="160"/>
      <c r="E15" s="160"/>
      <c r="F15" s="160"/>
      <c r="I15" s="86"/>
    </row>
    <row r="16" spans="1:14" x14ac:dyDescent="0.25">
      <c r="A16" s="158" t="s">
        <v>8</v>
      </c>
      <c r="B16" s="158"/>
      <c r="C16" s="158"/>
      <c r="D16" s="158"/>
      <c r="E16" s="158"/>
      <c r="F16" s="158"/>
      <c r="I16" s="86"/>
    </row>
    <row r="17" spans="1:9" ht="21" x14ac:dyDescent="0.35">
      <c r="A17" s="101"/>
      <c r="B17" s="187" t="s">
        <v>236</v>
      </c>
      <c r="C17" s="188"/>
      <c r="D17" s="188"/>
      <c r="E17" s="188"/>
      <c r="F17" s="188"/>
      <c r="G17" s="183"/>
      <c r="I17" s="86"/>
    </row>
    <row r="18" spans="1:9" x14ac:dyDescent="0.25">
      <c r="A18" s="101"/>
      <c r="B18" s="23" t="s">
        <v>73</v>
      </c>
      <c r="C18" s="24" t="s">
        <v>4</v>
      </c>
      <c r="D18" s="24" t="s">
        <v>74</v>
      </c>
      <c r="E18" s="24" t="s">
        <v>238</v>
      </c>
      <c r="F18" s="174" t="s">
        <v>76</v>
      </c>
      <c r="G18" s="184"/>
      <c r="I18" s="86"/>
    </row>
    <row r="19" spans="1:9" x14ac:dyDescent="0.25">
      <c r="A19" s="101"/>
      <c r="B19" s="1"/>
      <c r="C19" s="1"/>
      <c r="D19" s="1"/>
      <c r="E19" s="1"/>
      <c r="F19" s="1"/>
      <c r="G19" s="184"/>
    </row>
    <row r="20" spans="1:9" x14ac:dyDescent="0.25">
      <c r="A20" s="101"/>
      <c r="B20" s="1"/>
      <c r="C20" s="1"/>
      <c r="D20" s="1"/>
      <c r="E20" s="1"/>
      <c r="F20" s="1"/>
      <c r="G20" s="184"/>
      <c r="I20" s="86"/>
    </row>
    <row r="21" spans="1:9" x14ac:dyDescent="0.25">
      <c r="A21" s="101"/>
      <c r="B21" s="1"/>
      <c r="C21" s="1"/>
      <c r="D21" s="1"/>
      <c r="E21" s="1"/>
      <c r="F21" s="1"/>
      <c r="G21" s="184"/>
      <c r="I21" s="86"/>
    </row>
    <row r="22" spans="1:9" x14ac:dyDescent="0.25">
      <c r="A22" s="101"/>
      <c r="B22" s="1"/>
      <c r="C22" s="1"/>
      <c r="D22" s="1"/>
      <c r="E22" s="1"/>
      <c r="F22" s="1"/>
      <c r="G22" s="184"/>
      <c r="I22" s="86"/>
    </row>
    <row r="23" spans="1:9" x14ac:dyDescent="0.25">
      <c r="A23" s="101"/>
      <c r="B23" s="1"/>
      <c r="C23" s="1"/>
      <c r="D23" s="1"/>
      <c r="E23" s="1"/>
      <c r="F23" s="1"/>
      <c r="G23" s="184"/>
      <c r="I23" s="86"/>
    </row>
    <row r="24" spans="1:9" x14ac:dyDescent="0.25">
      <c r="A24" s="101"/>
      <c r="B24" s="1"/>
      <c r="C24" s="1"/>
      <c r="D24" s="1"/>
      <c r="E24" s="1"/>
      <c r="F24" s="1"/>
      <c r="G24" s="184"/>
    </row>
    <row r="25" spans="1:9" x14ac:dyDescent="0.25">
      <c r="A25" s="101"/>
      <c r="B25" s="1"/>
      <c r="C25" s="1"/>
      <c r="D25" s="1"/>
      <c r="E25" s="1"/>
      <c r="F25" s="1"/>
      <c r="G25" s="184"/>
    </row>
    <row r="26" spans="1:9" x14ac:dyDescent="0.25">
      <c r="A26" s="101"/>
      <c r="B26" s="1"/>
      <c r="C26" s="1"/>
      <c r="D26" s="1"/>
      <c r="E26" s="1"/>
      <c r="F26" s="1"/>
      <c r="G26" s="184"/>
    </row>
    <row r="27" spans="1:9" x14ac:dyDescent="0.25">
      <c r="A27" s="101"/>
      <c r="B27" s="1"/>
      <c r="C27" s="1"/>
      <c r="D27" s="1"/>
      <c r="E27" s="1"/>
      <c r="F27" s="1"/>
      <c r="G27" s="184"/>
    </row>
    <row r="28" spans="1:9" x14ac:dyDescent="0.25">
      <c r="A28" s="101"/>
      <c r="B28" s="1"/>
      <c r="C28" s="1"/>
      <c r="D28" s="1"/>
      <c r="E28" s="1"/>
      <c r="F28" s="1"/>
      <c r="G28" s="184"/>
    </row>
    <row r="29" spans="1:9" x14ac:dyDescent="0.25">
      <c r="A29" s="101"/>
      <c r="B29" s="1"/>
      <c r="C29" s="1"/>
      <c r="D29" s="1"/>
      <c r="E29" s="1"/>
      <c r="F29" s="1"/>
      <c r="G29" s="184"/>
    </row>
    <row r="30" spans="1:9" x14ac:dyDescent="0.25">
      <c r="A30" s="101"/>
      <c r="B30" s="1"/>
      <c r="C30" s="1"/>
      <c r="D30" s="1"/>
      <c r="E30" s="1"/>
      <c r="F30" s="1"/>
      <c r="G30" s="184"/>
    </row>
    <row r="31" spans="1:9" x14ac:dyDescent="0.25">
      <c r="A31" s="101"/>
      <c r="B31" s="1"/>
      <c r="C31" s="1"/>
      <c r="D31" s="1"/>
      <c r="E31" s="1"/>
      <c r="F31" s="1"/>
      <c r="G31" s="184"/>
    </row>
    <row r="32" spans="1:9" x14ac:dyDescent="0.25">
      <c r="A32" s="101"/>
      <c r="B32" s="1"/>
      <c r="C32" s="1"/>
      <c r="D32" s="1"/>
      <c r="E32" s="1"/>
      <c r="F32" s="1"/>
      <c r="G32" s="184"/>
    </row>
    <row r="33" spans="1:7" x14ac:dyDescent="0.25">
      <c r="A33" s="101"/>
      <c r="B33" s="1"/>
      <c r="C33" s="1"/>
      <c r="D33" s="1"/>
      <c r="E33" s="1"/>
      <c r="F33" s="1"/>
      <c r="G33" s="184"/>
    </row>
    <row r="34" spans="1:7" x14ac:dyDescent="0.25">
      <c r="A34" s="101"/>
      <c r="B34" s="1"/>
      <c r="C34" s="1"/>
      <c r="D34" s="1"/>
      <c r="E34" s="1"/>
      <c r="F34" s="1"/>
      <c r="G34" s="184"/>
    </row>
    <row r="35" spans="1:7" x14ac:dyDescent="0.25">
      <c r="A35" s="101"/>
      <c r="B35" s="1"/>
      <c r="C35" s="1"/>
      <c r="D35" s="1"/>
      <c r="E35" s="1"/>
      <c r="F35" s="1"/>
      <c r="G35" s="184"/>
    </row>
    <row r="36" spans="1:7" x14ac:dyDescent="0.25">
      <c r="A36" s="101"/>
      <c r="B36" s="1"/>
      <c r="C36" s="1"/>
      <c r="D36" s="1"/>
      <c r="E36" s="1"/>
      <c r="F36" s="1"/>
      <c r="G36" s="184"/>
    </row>
    <row r="37" spans="1:7" x14ac:dyDescent="0.25">
      <c r="A37" s="101"/>
      <c r="B37" s="1"/>
      <c r="C37" s="1"/>
      <c r="D37" s="1"/>
      <c r="E37" s="1"/>
      <c r="F37" s="1"/>
      <c r="G37" s="184"/>
    </row>
    <row r="38" spans="1:7" x14ac:dyDescent="0.25">
      <c r="A38" s="101"/>
      <c r="B38" s="1"/>
      <c r="C38" s="1"/>
      <c r="D38" s="1"/>
      <c r="E38" s="1"/>
      <c r="F38" s="1"/>
      <c r="G38" s="184"/>
    </row>
    <row r="39" spans="1:7" x14ac:dyDescent="0.25">
      <c r="A39" s="101"/>
      <c r="B39" s="1"/>
      <c r="C39" s="1"/>
      <c r="D39" s="1"/>
      <c r="E39" s="1"/>
      <c r="F39" s="1"/>
      <c r="G39" s="184"/>
    </row>
    <row r="40" spans="1:7" x14ac:dyDescent="0.25">
      <c r="A40" s="101"/>
      <c r="B40" s="1"/>
      <c r="C40" s="1"/>
      <c r="D40" s="1"/>
      <c r="E40" s="1"/>
      <c r="F40" s="1"/>
      <c r="G40" s="184"/>
    </row>
    <row r="41" spans="1:7" x14ac:dyDescent="0.25">
      <c r="A41" s="101"/>
      <c r="B41" s="1"/>
      <c r="C41" s="1"/>
      <c r="D41" s="1"/>
      <c r="E41" s="1"/>
      <c r="F41" s="1"/>
      <c r="G41" s="184"/>
    </row>
    <row r="42" spans="1:7" x14ac:dyDescent="0.25">
      <c r="A42" s="101"/>
      <c r="B42" s="1"/>
      <c r="C42" s="1"/>
      <c r="D42" s="1"/>
      <c r="E42" s="1"/>
      <c r="F42" s="1"/>
      <c r="G42" s="184"/>
    </row>
    <row r="43" spans="1:7" x14ac:dyDescent="0.25">
      <c r="A43" s="101"/>
      <c r="B43" s="1"/>
      <c r="C43" s="1"/>
      <c r="D43" s="1"/>
      <c r="E43" s="1"/>
      <c r="F43" s="1"/>
      <c r="G43" s="184"/>
    </row>
    <row r="44" spans="1:7" x14ac:dyDescent="0.25">
      <c r="A44" s="101"/>
      <c r="B44" s="1"/>
      <c r="C44" s="1"/>
      <c r="D44" s="1"/>
      <c r="E44" s="102"/>
      <c r="F44" s="1"/>
      <c r="G44" s="184"/>
    </row>
    <row r="45" spans="1:7" x14ac:dyDescent="0.25">
      <c r="A45" s="101"/>
      <c r="B45" s="1"/>
      <c r="C45" s="1"/>
      <c r="D45" s="1"/>
      <c r="E45" s="1"/>
      <c r="F45" s="1"/>
      <c r="G45" s="184"/>
    </row>
    <row r="46" spans="1:7" x14ac:dyDescent="0.25">
      <c r="A46" s="101"/>
      <c r="B46" s="1"/>
      <c r="C46" s="1"/>
      <c r="D46" s="1"/>
      <c r="E46" s="1"/>
      <c r="F46" s="1"/>
      <c r="G46" s="184"/>
    </row>
    <row r="47" spans="1:7" x14ac:dyDescent="0.25">
      <c r="A47" s="101"/>
      <c r="B47" s="1"/>
      <c r="C47" s="1"/>
      <c r="D47" s="1"/>
      <c r="E47" s="1"/>
      <c r="F47" s="1"/>
      <c r="G47" s="184"/>
    </row>
    <row r="48" spans="1:7" ht="21" x14ac:dyDescent="0.35">
      <c r="A48" s="101"/>
      <c r="B48" s="189" t="s">
        <v>237</v>
      </c>
      <c r="C48" s="190"/>
      <c r="D48" s="190"/>
      <c r="E48" s="190"/>
      <c r="F48" s="191"/>
      <c r="G48" s="184"/>
    </row>
    <row r="49" spans="1:7" x14ac:dyDescent="0.25">
      <c r="A49" s="100"/>
      <c r="B49" s="23" t="s">
        <v>73</v>
      </c>
      <c r="C49" s="24" t="s">
        <v>4</v>
      </c>
      <c r="D49" s="24" t="s">
        <v>74</v>
      </c>
      <c r="E49" s="24" t="s">
        <v>238</v>
      </c>
      <c r="F49" s="174" t="s">
        <v>76</v>
      </c>
      <c r="G49" s="183"/>
    </row>
    <row r="50" spans="1:7" x14ac:dyDescent="0.25">
      <c r="A50" s="101"/>
      <c r="B50" s="1"/>
      <c r="C50" s="1"/>
      <c r="D50" s="1"/>
      <c r="E50" s="1"/>
      <c r="F50" s="1"/>
      <c r="G50" s="184"/>
    </row>
    <row r="51" spans="1:7" x14ac:dyDescent="0.25">
      <c r="A51" s="101"/>
      <c r="B51" s="1"/>
      <c r="C51" s="1"/>
      <c r="D51" s="1"/>
      <c r="E51" s="1"/>
      <c r="F51" s="1"/>
      <c r="G51" s="184"/>
    </row>
    <row r="52" spans="1:7" x14ac:dyDescent="0.25">
      <c r="A52" s="101"/>
      <c r="B52" s="1"/>
      <c r="C52" s="1"/>
      <c r="D52" s="1"/>
      <c r="E52" s="1"/>
      <c r="F52" s="1"/>
      <c r="G52" s="184"/>
    </row>
    <row r="53" spans="1:7" x14ac:dyDescent="0.25">
      <c r="A53" s="101"/>
      <c r="B53" s="1"/>
      <c r="C53" s="1"/>
      <c r="D53" s="1"/>
      <c r="E53" s="1"/>
      <c r="F53" s="1"/>
      <c r="G53" s="184"/>
    </row>
    <row r="54" spans="1:7" x14ac:dyDescent="0.25">
      <c r="A54" s="101"/>
      <c r="B54" s="1"/>
      <c r="C54" s="1"/>
      <c r="D54" s="1"/>
      <c r="E54" s="1"/>
      <c r="F54" s="1"/>
      <c r="G54" s="184"/>
    </row>
    <row r="55" spans="1:7" x14ac:dyDescent="0.25">
      <c r="A55" s="101"/>
      <c r="B55" s="1"/>
      <c r="C55" s="1"/>
      <c r="D55" s="1"/>
      <c r="E55" s="1"/>
      <c r="F55" s="1"/>
      <c r="G55" s="184"/>
    </row>
    <row r="56" spans="1:7" x14ac:dyDescent="0.25">
      <c r="A56" s="101"/>
      <c r="B56" s="1"/>
      <c r="C56" s="1"/>
      <c r="D56" s="1"/>
      <c r="E56" s="1"/>
      <c r="F56" s="1"/>
      <c r="G56" s="184"/>
    </row>
    <row r="57" spans="1:7" x14ac:dyDescent="0.25">
      <c r="A57" s="101"/>
      <c r="B57" s="1"/>
      <c r="C57" s="1"/>
      <c r="D57" s="1"/>
      <c r="E57" s="1"/>
      <c r="F57" s="1"/>
      <c r="G57" s="184"/>
    </row>
    <row r="58" spans="1:7" x14ac:dyDescent="0.25">
      <c r="A58" s="101"/>
      <c r="B58" s="1"/>
      <c r="C58" s="1"/>
      <c r="D58" s="1"/>
      <c r="E58" s="1"/>
      <c r="F58" s="1"/>
      <c r="G58" s="184"/>
    </row>
    <row r="59" spans="1:7" x14ac:dyDescent="0.25">
      <c r="A59" s="101"/>
      <c r="B59" s="1"/>
      <c r="C59" s="1"/>
      <c r="D59" s="1"/>
      <c r="E59" s="1"/>
      <c r="F59" s="1"/>
      <c r="G59" s="184"/>
    </row>
    <row r="60" spans="1:7" x14ac:dyDescent="0.25">
      <c r="A60" s="101"/>
      <c r="B60" s="1"/>
      <c r="C60" s="1"/>
      <c r="D60" s="1"/>
      <c r="E60" s="1"/>
      <c r="F60" s="1"/>
      <c r="G60" s="184"/>
    </row>
    <row r="61" spans="1:7" x14ac:dyDescent="0.25">
      <c r="A61" s="101"/>
      <c r="B61" s="1"/>
      <c r="C61" s="1"/>
      <c r="D61" s="1"/>
      <c r="E61" s="1"/>
      <c r="F61" s="1"/>
      <c r="G61" s="184"/>
    </row>
    <row r="62" spans="1:7" x14ac:dyDescent="0.25">
      <c r="A62" s="101"/>
      <c r="B62" s="1"/>
      <c r="C62" s="1"/>
      <c r="D62" s="1"/>
      <c r="E62" s="1"/>
      <c r="F62" s="1"/>
      <c r="G62" s="184"/>
    </row>
    <row r="63" spans="1:7" x14ac:dyDescent="0.25">
      <c r="A63" s="101"/>
      <c r="B63" s="1"/>
      <c r="C63" s="1"/>
      <c r="D63" s="1"/>
      <c r="E63" s="1"/>
      <c r="F63" s="1"/>
      <c r="G63" s="184"/>
    </row>
    <row r="64" spans="1:7" x14ac:dyDescent="0.25">
      <c r="A64" s="101"/>
      <c r="B64" s="1"/>
      <c r="C64" s="1"/>
      <c r="D64" s="1"/>
      <c r="E64" s="1"/>
      <c r="F64" s="1"/>
      <c r="G64" s="184"/>
    </row>
    <row r="65" spans="1:7" x14ac:dyDescent="0.25">
      <c r="A65" s="101"/>
      <c r="B65" s="1"/>
      <c r="C65" s="1"/>
      <c r="D65" s="1"/>
      <c r="E65" s="1"/>
      <c r="F65" s="1"/>
      <c r="G65" s="184"/>
    </row>
    <row r="66" spans="1:7" x14ac:dyDescent="0.25">
      <c r="A66" s="101"/>
      <c r="B66" s="1"/>
      <c r="C66" s="1"/>
      <c r="D66" s="1"/>
      <c r="E66" s="1"/>
      <c r="F66" s="1"/>
      <c r="G66" s="184"/>
    </row>
    <row r="67" spans="1:7" x14ac:dyDescent="0.25">
      <c r="A67" s="101"/>
      <c r="B67" s="1"/>
      <c r="C67" s="1"/>
      <c r="D67" s="1"/>
      <c r="E67" s="1"/>
      <c r="F67" s="1"/>
      <c r="G67" s="184"/>
    </row>
    <row r="68" spans="1:7" x14ac:dyDescent="0.25">
      <c r="A68" s="101"/>
      <c r="B68" s="1"/>
      <c r="C68" s="1"/>
      <c r="D68" s="1"/>
      <c r="E68" s="1"/>
      <c r="F68" s="1"/>
      <c r="G68" s="184"/>
    </row>
    <row r="69" spans="1:7" x14ac:dyDescent="0.25">
      <c r="A69" s="101"/>
      <c r="B69" s="1"/>
      <c r="C69" s="1"/>
      <c r="D69" s="1"/>
      <c r="E69" s="1"/>
      <c r="F69" s="1"/>
      <c r="G69" s="184"/>
    </row>
    <row r="70" spans="1:7" x14ac:dyDescent="0.25">
      <c r="A70" s="101"/>
      <c r="B70" s="1"/>
      <c r="C70" s="1"/>
      <c r="D70" s="1"/>
      <c r="E70" s="1"/>
      <c r="F70" s="1"/>
      <c r="G70" s="184"/>
    </row>
    <row r="71" spans="1:7" x14ac:dyDescent="0.25">
      <c r="A71" s="101"/>
      <c r="B71" s="1"/>
      <c r="C71" s="1"/>
      <c r="D71" s="1"/>
      <c r="E71" s="1"/>
      <c r="F71" s="1"/>
      <c r="G71" s="184"/>
    </row>
    <row r="72" spans="1:7" x14ac:dyDescent="0.25">
      <c r="A72" s="101"/>
      <c r="B72" s="1"/>
      <c r="C72" s="1"/>
      <c r="D72" s="1"/>
      <c r="E72" s="1"/>
      <c r="F72" s="1"/>
      <c r="G72" s="184"/>
    </row>
    <row r="73" spans="1:7" x14ac:dyDescent="0.25">
      <c r="A73" s="101"/>
      <c r="B73" s="1"/>
      <c r="C73" s="1"/>
      <c r="D73" s="1"/>
      <c r="E73" s="1"/>
      <c r="F73" s="1"/>
      <c r="G73" s="184"/>
    </row>
    <row r="74" spans="1:7" x14ac:dyDescent="0.25">
      <c r="A74" s="101"/>
      <c r="B74" s="1"/>
      <c r="C74" s="1"/>
      <c r="D74" s="1"/>
      <c r="E74" s="1"/>
      <c r="F74" s="1"/>
      <c r="G74" s="184"/>
    </row>
    <row r="75" spans="1:7" x14ac:dyDescent="0.25">
      <c r="A75" s="101"/>
      <c r="B75" s="1"/>
      <c r="C75" s="1"/>
      <c r="D75" s="1"/>
      <c r="E75" s="1"/>
      <c r="F75" s="1"/>
      <c r="G75" s="184"/>
    </row>
    <row r="76" spans="1:7" x14ac:dyDescent="0.25">
      <c r="A76" s="101"/>
      <c r="B76" s="1"/>
      <c r="C76" s="1"/>
      <c r="D76" s="1"/>
      <c r="E76" s="1"/>
      <c r="F76" s="1"/>
      <c r="G76" s="184"/>
    </row>
    <row r="77" spans="1:7" x14ac:dyDescent="0.25">
      <c r="A77" s="158" t="s">
        <v>9</v>
      </c>
      <c r="B77" s="158"/>
      <c r="C77" s="158"/>
      <c r="D77" s="158"/>
      <c r="E77" s="158"/>
      <c r="F77" s="175"/>
      <c r="G77" s="184"/>
    </row>
    <row r="78" spans="1:7" x14ac:dyDescent="0.25">
      <c r="A78" s="100"/>
      <c r="B78" s="23" t="s">
        <v>73</v>
      </c>
      <c r="C78" s="24" t="s">
        <v>4</v>
      </c>
      <c r="D78" s="24" t="s">
        <v>74</v>
      </c>
      <c r="E78" s="24" t="s">
        <v>75</v>
      </c>
      <c r="F78" s="106" t="s">
        <v>5</v>
      </c>
      <c r="G78" s="184"/>
    </row>
    <row r="79" spans="1:7" x14ac:dyDescent="0.25">
      <c r="A79" s="184"/>
      <c r="B79" s="1"/>
      <c r="C79" s="1"/>
      <c r="D79" s="1"/>
      <c r="E79" s="1"/>
      <c r="F79" s="103"/>
      <c r="G79" s="184"/>
    </row>
    <row r="80" spans="1:7" x14ac:dyDescent="0.25">
      <c r="A80" s="184"/>
      <c r="B80" s="1"/>
      <c r="C80" s="1"/>
      <c r="D80" s="1"/>
      <c r="E80" s="1"/>
      <c r="F80" s="103"/>
      <c r="G80" s="184"/>
    </row>
    <row r="81" spans="1:7" x14ac:dyDescent="0.25">
      <c r="A81" s="184"/>
      <c r="B81" s="1"/>
      <c r="C81" s="1"/>
      <c r="D81" s="1"/>
      <c r="E81" s="1"/>
      <c r="F81" s="103"/>
      <c r="G81" s="184"/>
    </row>
    <row r="82" spans="1:7" x14ac:dyDescent="0.25">
      <c r="A82" s="184"/>
      <c r="B82" s="1"/>
      <c r="C82" s="1"/>
      <c r="D82" s="1"/>
      <c r="E82" s="1"/>
      <c r="F82" s="103"/>
      <c r="G82" s="184"/>
    </row>
    <row r="83" spans="1:7" x14ac:dyDescent="0.25">
      <c r="A83" s="184"/>
      <c r="B83" s="1"/>
      <c r="C83" s="1"/>
      <c r="D83" s="1"/>
      <c r="E83" s="1"/>
      <c r="F83" s="103"/>
      <c r="G83" s="184"/>
    </row>
    <row r="84" spans="1:7" x14ac:dyDescent="0.25">
      <c r="A84" s="184"/>
      <c r="B84" s="1"/>
      <c r="C84" s="1"/>
      <c r="D84" s="1"/>
      <c r="E84" s="1"/>
      <c r="F84" s="103"/>
      <c r="G84" s="184"/>
    </row>
    <row r="85" spans="1:7" x14ac:dyDescent="0.25">
      <c r="A85" s="184"/>
      <c r="B85" s="1"/>
      <c r="C85" s="1"/>
      <c r="D85" s="1"/>
      <c r="E85" s="1"/>
      <c r="F85" s="103"/>
      <c r="G85" s="184"/>
    </row>
    <row r="86" spans="1:7" x14ac:dyDescent="0.25">
      <c r="A86" s="184"/>
      <c r="B86" s="1"/>
      <c r="C86" s="1"/>
      <c r="D86" s="1"/>
      <c r="E86" s="1"/>
      <c r="F86" s="103"/>
      <c r="G86" s="184"/>
    </row>
    <row r="87" spans="1:7" x14ac:dyDescent="0.25">
      <c r="A87" s="184"/>
      <c r="B87" s="1"/>
      <c r="C87" s="1"/>
      <c r="D87" s="1"/>
      <c r="E87" s="1"/>
      <c r="F87" s="103"/>
      <c r="G87" s="184"/>
    </row>
    <row r="88" spans="1:7" x14ac:dyDescent="0.25">
      <c r="A88" s="184"/>
      <c r="B88" s="1"/>
      <c r="C88" s="1"/>
      <c r="D88" s="1"/>
      <c r="E88" s="1"/>
      <c r="F88" s="103"/>
      <c r="G88" s="184"/>
    </row>
    <row r="89" spans="1:7" x14ac:dyDescent="0.25">
      <c r="A89" s="184"/>
      <c r="B89" s="1"/>
      <c r="C89" s="1"/>
      <c r="D89" s="1"/>
      <c r="E89" s="1"/>
      <c r="F89" s="103"/>
      <c r="G89" s="184"/>
    </row>
    <row r="90" spans="1:7" x14ac:dyDescent="0.25">
      <c r="A90" s="184"/>
      <c r="B90" s="1"/>
      <c r="C90" s="1"/>
      <c r="D90" s="1"/>
      <c r="E90" s="1"/>
      <c r="F90" s="103"/>
      <c r="G90" s="184"/>
    </row>
    <row r="91" spans="1:7" x14ac:dyDescent="0.25">
      <c r="A91" s="184"/>
      <c r="B91" s="1"/>
      <c r="C91" s="1"/>
      <c r="D91" s="1"/>
      <c r="E91" s="1"/>
      <c r="F91" s="103"/>
      <c r="G91" s="184"/>
    </row>
    <row r="92" spans="1:7" x14ac:dyDescent="0.25">
      <c r="A92" s="184"/>
      <c r="B92" s="1"/>
      <c r="C92" s="1"/>
      <c r="D92" s="1"/>
      <c r="E92" s="1"/>
      <c r="F92" s="103"/>
      <c r="G92" s="184"/>
    </row>
    <row r="93" spans="1:7" x14ac:dyDescent="0.25">
      <c r="A93" s="184"/>
      <c r="B93" s="1"/>
      <c r="C93" s="1"/>
      <c r="D93" s="1"/>
      <c r="E93" s="1"/>
      <c r="F93" s="103"/>
      <c r="G93" s="184"/>
    </row>
    <row r="94" spans="1:7" x14ac:dyDescent="0.25">
      <c r="A94" s="186" t="s">
        <v>10</v>
      </c>
      <c r="B94" s="158"/>
      <c r="C94" s="158"/>
      <c r="D94" s="158"/>
      <c r="E94" s="158"/>
      <c r="F94" s="158"/>
      <c r="G94" s="184"/>
    </row>
    <row r="95" spans="1:7" x14ac:dyDescent="0.25">
      <c r="A95" s="3"/>
      <c r="B95" s="176" t="s">
        <v>73</v>
      </c>
      <c r="C95" s="176" t="s">
        <v>4</v>
      </c>
      <c r="D95" s="176" t="s">
        <v>74</v>
      </c>
      <c r="E95" s="176" t="s">
        <v>75</v>
      </c>
      <c r="F95" s="108" t="s">
        <v>5</v>
      </c>
      <c r="G95" s="184"/>
    </row>
    <row r="96" spans="1:7" x14ac:dyDescent="0.25">
      <c r="A96" s="184"/>
      <c r="B96" s="1"/>
      <c r="C96" s="1"/>
      <c r="D96" s="1"/>
      <c r="E96" s="1"/>
      <c r="F96" s="103"/>
      <c r="G96" s="184"/>
    </row>
    <row r="97" spans="1:7" x14ac:dyDescent="0.25">
      <c r="A97" s="184"/>
      <c r="B97" s="1"/>
      <c r="C97" s="1"/>
      <c r="D97" s="1"/>
      <c r="E97" s="1"/>
      <c r="F97" s="1"/>
      <c r="G97" s="184"/>
    </row>
    <row r="98" spans="1:7" x14ac:dyDescent="0.25">
      <c r="A98" s="184"/>
      <c r="B98" s="1"/>
      <c r="C98" s="1"/>
      <c r="D98" s="1"/>
      <c r="E98" s="1"/>
      <c r="F98" s="1"/>
      <c r="G98" s="184"/>
    </row>
    <row r="99" spans="1:7" x14ac:dyDescent="0.25">
      <c r="A99" s="184"/>
      <c r="B99" s="1"/>
      <c r="C99" s="1"/>
      <c r="D99" s="1"/>
      <c r="E99" s="1"/>
      <c r="F99" s="1"/>
      <c r="G99" s="184"/>
    </row>
    <row r="100" spans="1:7" x14ac:dyDescent="0.25">
      <c r="A100" s="184"/>
      <c r="B100" s="1"/>
      <c r="C100" s="1"/>
      <c r="D100" s="1"/>
      <c r="E100" s="1"/>
      <c r="F100" s="1"/>
      <c r="G100" s="184"/>
    </row>
    <row r="101" spans="1:7" x14ac:dyDescent="0.25">
      <c r="A101" s="184"/>
      <c r="B101" s="1"/>
      <c r="C101" s="1"/>
      <c r="D101" s="1"/>
      <c r="E101" s="1"/>
      <c r="F101" s="1"/>
      <c r="G101" s="184"/>
    </row>
    <row r="102" spans="1:7" x14ac:dyDescent="0.25">
      <c r="A102" s="184"/>
      <c r="B102" s="1"/>
      <c r="C102" s="1"/>
      <c r="D102" s="1"/>
      <c r="E102" s="1"/>
      <c r="F102" s="1"/>
      <c r="G102" s="184"/>
    </row>
    <row r="103" spans="1:7" x14ac:dyDescent="0.25">
      <c r="A103" s="184"/>
      <c r="B103" s="1"/>
      <c r="C103" s="1"/>
      <c r="D103" s="1"/>
      <c r="E103" s="1"/>
      <c r="F103" s="1"/>
      <c r="G103" s="184"/>
    </row>
    <row r="104" spans="1:7" x14ac:dyDescent="0.25">
      <c r="A104" s="184"/>
      <c r="B104" s="1"/>
      <c r="C104" s="1"/>
      <c r="D104" s="1"/>
      <c r="E104" s="1"/>
      <c r="F104" s="1"/>
      <c r="G104" s="184"/>
    </row>
    <row r="105" spans="1:7" x14ac:dyDescent="0.25">
      <c r="A105" s="184"/>
      <c r="B105" s="1"/>
      <c r="C105" s="1"/>
      <c r="D105" s="1"/>
      <c r="E105" s="1"/>
      <c r="F105" s="1"/>
      <c r="G105" s="184"/>
    </row>
    <row r="106" spans="1:7" x14ac:dyDescent="0.25">
      <c r="A106" s="184"/>
      <c r="B106" s="1"/>
      <c r="C106" s="1"/>
      <c r="D106" s="1"/>
      <c r="E106" s="1"/>
      <c r="F106" s="1"/>
      <c r="G106" s="184"/>
    </row>
    <row r="107" spans="1:7" x14ac:dyDescent="0.25">
      <c r="A107" s="184"/>
      <c r="B107" s="1"/>
      <c r="C107" s="1"/>
      <c r="D107" s="1"/>
      <c r="E107" s="1"/>
      <c r="F107" s="1"/>
      <c r="G107" s="184"/>
    </row>
    <row r="108" spans="1:7" x14ac:dyDescent="0.25">
      <c r="A108" s="184"/>
      <c r="B108" s="1"/>
      <c r="C108" s="1"/>
      <c r="D108" s="1"/>
      <c r="E108" s="1"/>
      <c r="F108" s="1"/>
      <c r="G108" s="184"/>
    </row>
    <row r="109" spans="1:7" x14ac:dyDescent="0.25">
      <c r="A109" s="184"/>
      <c r="B109" s="1"/>
      <c r="C109" s="1"/>
      <c r="D109" s="1"/>
      <c r="E109" s="1"/>
      <c r="F109" s="1"/>
      <c r="G109" s="184"/>
    </row>
    <row r="110" spans="1:7" x14ac:dyDescent="0.25">
      <c r="A110" s="184"/>
      <c r="B110" s="1"/>
      <c r="C110" s="1"/>
      <c r="D110" s="1"/>
      <c r="E110" s="1"/>
      <c r="F110" s="1"/>
      <c r="G110" s="184"/>
    </row>
    <row r="111" spans="1:7" x14ac:dyDescent="0.25">
      <c r="A111" s="184"/>
      <c r="B111" s="1"/>
      <c r="C111" s="1"/>
      <c r="D111" s="1"/>
      <c r="E111" s="1"/>
      <c r="F111" s="1"/>
      <c r="G111" s="184"/>
    </row>
    <row r="112" spans="1:7" x14ac:dyDescent="0.25">
      <c r="A112" s="184"/>
      <c r="B112" s="1"/>
      <c r="C112" s="1"/>
      <c r="D112" s="1"/>
      <c r="E112" s="1"/>
      <c r="F112" s="1"/>
      <c r="G112" s="184"/>
    </row>
    <row r="113" spans="1:7" x14ac:dyDescent="0.25">
      <c r="A113" s="184"/>
      <c r="B113" s="1"/>
      <c r="C113" s="1"/>
      <c r="D113" s="1"/>
      <c r="E113" s="1"/>
      <c r="F113" s="1"/>
      <c r="G113" s="184"/>
    </row>
    <row r="114" spans="1:7" x14ac:dyDescent="0.25">
      <c r="A114" s="184"/>
      <c r="B114" s="1"/>
      <c r="C114" s="1"/>
      <c r="D114" s="1"/>
      <c r="E114" s="1"/>
      <c r="F114" s="1"/>
      <c r="G114" s="184"/>
    </row>
    <row r="115" spans="1:7" x14ac:dyDescent="0.25">
      <c r="A115" s="171" t="s">
        <v>11</v>
      </c>
      <c r="B115" s="171"/>
      <c r="C115" s="171"/>
      <c r="D115" s="171"/>
      <c r="E115" s="171"/>
      <c r="F115" s="185"/>
      <c r="G115" s="184"/>
    </row>
    <row r="116" spans="1:7" x14ac:dyDescent="0.25">
      <c r="A116" s="107"/>
      <c r="B116" s="156" t="s">
        <v>12</v>
      </c>
      <c r="C116" s="156"/>
      <c r="D116" s="156"/>
      <c r="E116" s="156"/>
      <c r="F116" s="177"/>
      <c r="G116" s="184"/>
    </row>
    <row r="117" spans="1:7" x14ac:dyDescent="0.25">
      <c r="C117" s="161" t="s">
        <v>4</v>
      </c>
      <c r="D117" s="161"/>
      <c r="E117" s="161"/>
      <c r="F117" s="178"/>
      <c r="G117" s="184"/>
    </row>
    <row r="118" spans="1:7" x14ac:dyDescent="0.25">
      <c r="C118" s="162"/>
      <c r="D118" s="162"/>
      <c r="E118" s="162"/>
      <c r="F118" s="179"/>
      <c r="G118" s="184"/>
    </row>
    <row r="119" spans="1:7" x14ac:dyDescent="0.25">
      <c r="C119" s="164"/>
      <c r="D119" s="164"/>
      <c r="E119" s="164"/>
      <c r="F119" s="180"/>
      <c r="G119" s="184"/>
    </row>
    <row r="120" spans="1:7" x14ac:dyDescent="0.25">
      <c r="C120" s="157"/>
      <c r="D120" s="157"/>
      <c r="E120" s="157"/>
      <c r="F120" s="181"/>
      <c r="G120" s="184"/>
    </row>
    <row r="121" spans="1:7" x14ac:dyDescent="0.25">
      <c r="C121" s="163"/>
      <c r="D121" s="163"/>
      <c r="E121" s="163"/>
      <c r="F121" s="182"/>
      <c r="G121" s="184"/>
    </row>
    <row r="122" spans="1:7" x14ac:dyDescent="0.25">
      <c r="C122" s="163"/>
      <c r="D122" s="163"/>
      <c r="E122" s="163"/>
      <c r="F122" s="182"/>
      <c r="G122" s="184"/>
    </row>
    <row r="123" spans="1:7" x14ac:dyDescent="0.25">
      <c r="C123" s="163"/>
      <c r="D123" s="163"/>
      <c r="E123" s="163"/>
      <c r="F123" s="182"/>
      <c r="G123" s="184"/>
    </row>
    <row r="124" spans="1:7" x14ac:dyDescent="0.25">
      <c r="C124" s="163"/>
      <c r="D124" s="163"/>
      <c r="E124" s="163"/>
      <c r="F124" s="182"/>
      <c r="G124" s="184"/>
    </row>
    <row r="125" spans="1:7" x14ac:dyDescent="0.25">
      <c r="C125" s="163"/>
      <c r="D125" s="163"/>
      <c r="E125" s="163"/>
      <c r="F125" s="182"/>
      <c r="G125" s="184"/>
    </row>
    <row r="126" spans="1:7" x14ac:dyDescent="0.25">
      <c r="C126" s="163"/>
      <c r="D126" s="163"/>
      <c r="E126" s="163"/>
      <c r="F126" s="182"/>
      <c r="G126" s="184"/>
    </row>
    <row r="127" spans="1:7" x14ac:dyDescent="0.25">
      <c r="C127" s="163"/>
      <c r="D127" s="163"/>
      <c r="E127" s="163"/>
      <c r="F127" s="182"/>
      <c r="G127" s="184"/>
    </row>
    <row r="128" spans="1:7" x14ac:dyDescent="0.25">
      <c r="C128" s="163"/>
      <c r="D128" s="163"/>
      <c r="E128" s="163"/>
      <c r="F128" s="182"/>
      <c r="G128" s="184"/>
    </row>
    <row r="129" spans="1:6" x14ac:dyDescent="0.25">
      <c r="C129" s="172"/>
      <c r="D129" s="172"/>
      <c r="E129" s="172"/>
      <c r="F129" s="172"/>
    </row>
    <row r="130" spans="1:6" x14ac:dyDescent="0.25">
      <c r="A130" s="107"/>
      <c r="B130" s="156" t="s">
        <v>13</v>
      </c>
      <c r="C130" s="156"/>
      <c r="D130" s="156"/>
      <c r="E130" s="156"/>
      <c r="F130" s="156"/>
    </row>
    <row r="131" spans="1:6" x14ac:dyDescent="0.25">
      <c r="A131" s="101"/>
      <c r="B131" s="104"/>
      <c r="C131" s="168" t="s">
        <v>4</v>
      </c>
      <c r="D131" s="168"/>
      <c r="E131" s="168"/>
      <c r="F131" s="169"/>
    </row>
    <row r="132" spans="1:6" x14ac:dyDescent="0.25">
      <c r="A132" s="101"/>
      <c r="C132" s="163"/>
      <c r="D132" s="163"/>
      <c r="E132" s="163"/>
      <c r="F132" s="163"/>
    </row>
    <row r="133" spans="1:6" x14ac:dyDescent="0.25">
      <c r="A133" s="101"/>
      <c r="C133" s="162"/>
      <c r="D133" s="162"/>
      <c r="E133" s="162"/>
      <c r="F133" s="162"/>
    </row>
    <row r="134" spans="1:6" x14ac:dyDescent="0.25">
      <c r="A134" s="101"/>
      <c r="C134" s="157"/>
      <c r="D134" s="157"/>
      <c r="E134" s="157"/>
      <c r="F134" s="157"/>
    </row>
    <row r="135" spans="1:6" x14ac:dyDescent="0.25">
      <c r="A135" s="101"/>
      <c r="C135" s="157"/>
      <c r="D135" s="157"/>
      <c r="E135" s="157"/>
      <c r="F135" s="157"/>
    </row>
    <row r="136" spans="1:6" x14ac:dyDescent="0.25">
      <c r="A136" s="101"/>
      <c r="C136" s="157"/>
      <c r="D136" s="157"/>
      <c r="E136" s="157"/>
      <c r="F136" s="157"/>
    </row>
    <row r="137" spans="1:6" x14ac:dyDescent="0.25">
      <c r="A137" s="101"/>
      <c r="C137" s="157"/>
      <c r="D137" s="157"/>
      <c r="E137" s="157"/>
      <c r="F137" s="157"/>
    </row>
    <row r="138" spans="1:6" x14ac:dyDescent="0.25">
      <c r="A138" s="101"/>
      <c r="C138" s="157"/>
      <c r="D138" s="157"/>
      <c r="E138" s="157"/>
      <c r="F138" s="157"/>
    </row>
    <row r="139" spans="1:6" x14ac:dyDescent="0.25">
      <c r="A139" s="101"/>
      <c r="C139" s="157"/>
      <c r="D139" s="157"/>
      <c r="E139" s="157"/>
      <c r="F139" s="157"/>
    </row>
    <row r="140" spans="1:6" x14ac:dyDescent="0.25">
      <c r="A140" s="101"/>
      <c r="C140" s="170"/>
      <c r="D140" s="170"/>
      <c r="E140" s="170"/>
      <c r="F140" s="170"/>
    </row>
    <row r="141" spans="1:6" x14ac:dyDescent="0.25">
      <c r="A141" s="107"/>
      <c r="B141" s="156" t="s">
        <v>14</v>
      </c>
      <c r="C141" s="156"/>
      <c r="D141" s="156"/>
      <c r="E141" s="156"/>
      <c r="F141" s="156"/>
    </row>
    <row r="142" spans="1:6" x14ac:dyDescent="0.25">
      <c r="C142" s="171" t="s">
        <v>4</v>
      </c>
      <c r="D142" s="171"/>
      <c r="E142" s="171"/>
      <c r="F142" s="171"/>
    </row>
    <row r="143" spans="1:6" x14ac:dyDescent="0.25">
      <c r="C143" s="162"/>
      <c r="D143" s="162"/>
      <c r="E143" s="162"/>
      <c r="F143" s="162"/>
    </row>
    <row r="144" spans="1:6" x14ac:dyDescent="0.25">
      <c r="C144" s="164"/>
      <c r="D144" s="164"/>
      <c r="E144" s="164"/>
      <c r="F144" s="164"/>
    </row>
    <row r="145" spans="1:6" x14ac:dyDescent="0.25">
      <c r="C145" s="163"/>
      <c r="D145" s="163"/>
      <c r="E145" s="163"/>
      <c r="F145" s="163"/>
    </row>
    <row r="146" spans="1:6" x14ac:dyDescent="0.25">
      <c r="C146" s="163"/>
      <c r="D146" s="163"/>
      <c r="E146" s="163"/>
      <c r="F146" s="163"/>
    </row>
    <row r="147" spans="1:6" x14ac:dyDescent="0.25">
      <c r="C147" s="163"/>
      <c r="D147" s="163"/>
      <c r="E147" s="163"/>
      <c r="F147" s="163"/>
    </row>
    <row r="148" spans="1:6" x14ac:dyDescent="0.25">
      <c r="C148" s="163"/>
      <c r="D148" s="163"/>
      <c r="E148" s="163"/>
      <c r="F148" s="163"/>
    </row>
    <row r="149" spans="1:6" x14ac:dyDescent="0.25">
      <c r="C149" s="163"/>
      <c r="D149" s="163"/>
      <c r="E149" s="163"/>
      <c r="F149" s="163"/>
    </row>
    <row r="150" spans="1:6" x14ac:dyDescent="0.25">
      <c r="C150" s="163"/>
      <c r="D150" s="163"/>
      <c r="E150" s="163"/>
      <c r="F150" s="163"/>
    </row>
    <row r="151" spans="1:6" x14ac:dyDescent="0.25">
      <c r="A151" s="80"/>
      <c r="B151" s="173" t="s">
        <v>15</v>
      </c>
      <c r="C151" s="166"/>
      <c r="D151" s="166"/>
      <c r="E151" s="166"/>
      <c r="F151" s="167"/>
    </row>
    <row r="152" spans="1:6" x14ac:dyDescent="0.25">
      <c r="C152" s="156" t="s">
        <v>4</v>
      </c>
      <c r="D152" s="156"/>
      <c r="E152" s="156"/>
      <c r="F152" s="156"/>
    </row>
    <row r="153" spans="1:6" x14ac:dyDescent="0.25">
      <c r="C153" s="162"/>
      <c r="D153" s="162"/>
      <c r="E153" s="162"/>
      <c r="F153" s="162"/>
    </row>
    <row r="154" spans="1:6" x14ac:dyDescent="0.25">
      <c r="C154" s="164"/>
      <c r="D154" s="164"/>
      <c r="E154" s="164"/>
      <c r="F154" s="164"/>
    </row>
    <row r="155" spans="1:6" x14ac:dyDescent="0.25">
      <c r="C155" s="163"/>
      <c r="D155" s="163"/>
      <c r="E155" s="163"/>
      <c r="F155" s="163"/>
    </row>
    <row r="156" spans="1:6" x14ac:dyDescent="0.25">
      <c r="C156" s="163"/>
      <c r="D156" s="163"/>
      <c r="E156" s="163"/>
      <c r="F156" s="163"/>
    </row>
    <row r="157" spans="1:6" x14ac:dyDescent="0.25">
      <c r="C157" s="163"/>
      <c r="D157" s="163"/>
      <c r="E157" s="163"/>
      <c r="F157" s="163"/>
    </row>
    <row r="158" spans="1:6" x14ac:dyDescent="0.25">
      <c r="C158" s="163"/>
      <c r="D158" s="163"/>
      <c r="E158" s="163"/>
      <c r="F158" s="163"/>
    </row>
    <row r="159" spans="1:6" x14ac:dyDescent="0.25">
      <c r="C159" s="163"/>
      <c r="D159" s="163"/>
      <c r="E159" s="163"/>
      <c r="F159" s="163"/>
    </row>
    <row r="160" spans="1:6" x14ac:dyDescent="0.25">
      <c r="C160" s="163"/>
      <c r="D160" s="163"/>
      <c r="E160" s="163"/>
      <c r="F160" s="163"/>
    </row>
    <row r="161" spans="1:6" x14ac:dyDescent="0.25">
      <c r="C161" s="163"/>
      <c r="D161" s="163"/>
      <c r="E161" s="163"/>
      <c r="F161" s="163"/>
    </row>
    <row r="162" spans="1:6" x14ac:dyDescent="0.25">
      <c r="C162" s="172"/>
      <c r="D162" s="172"/>
      <c r="E162" s="172"/>
      <c r="F162" s="172"/>
    </row>
    <row r="163" spans="1:6" x14ac:dyDescent="0.25">
      <c r="A163" s="107"/>
      <c r="B163" s="156" t="s">
        <v>16</v>
      </c>
      <c r="C163" s="156"/>
      <c r="D163" s="156"/>
      <c r="E163" s="156"/>
      <c r="F163" s="156"/>
    </row>
    <row r="164" spans="1:6" x14ac:dyDescent="0.25">
      <c r="C164" s="166" t="s">
        <v>4</v>
      </c>
      <c r="D164" s="166"/>
      <c r="E164" s="166"/>
      <c r="F164" s="167"/>
    </row>
    <row r="165" spans="1:6" x14ac:dyDescent="0.25">
      <c r="C165" s="162"/>
      <c r="D165" s="162"/>
      <c r="E165" s="162"/>
      <c r="F165" s="162"/>
    </row>
    <row r="166" spans="1:6" x14ac:dyDescent="0.25">
      <c r="C166" s="164"/>
      <c r="D166" s="164"/>
      <c r="E166" s="164"/>
      <c r="F166" s="164"/>
    </row>
    <row r="167" spans="1:6" x14ac:dyDescent="0.25">
      <c r="C167" s="163"/>
      <c r="D167" s="163"/>
      <c r="E167" s="163"/>
      <c r="F167" s="163"/>
    </row>
    <row r="168" spans="1:6" x14ac:dyDescent="0.25">
      <c r="C168" s="163"/>
      <c r="D168" s="163"/>
      <c r="E168" s="163"/>
      <c r="F168" s="163"/>
    </row>
    <row r="169" spans="1:6" x14ac:dyDescent="0.25">
      <c r="C169" s="163"/>
      <c r="D169" s="163"/>
      <c r="E169" s="163"/>
      <c r="F169" s="163"/>
    </row>
    <row r="170" spans="1:6" x14ac:dyDescent="0.25">
      <c r="C170" s="163"/>
      <c r="D170" s="163"/>
      <c r="E170" s="163"/>
      <c r="F170" s="163"/>
    </row>
    <row r="171" spans="1:6" x14ac:dyDescent="0.25">
      <c r="C171" s="172"/>
      <c r="D171" s="172"/>
      <c r="E171" s="172"/>
      <c r="F171" s="172"/>
    </row>
    <row r="172" spans="1:6" x14ac:dyDescent="0.25">
      <c r="A172" s="107"/>
      <c r="B172" s="156" t="s">
        <v>17</v>
      </c>
      <c r="C172" s="156"/>
      <c r="D172" s="156"/>
      <c r="E172" s="156"/>
      <c r="F172" s="156"/>
    </row>
    <row r="173" spans="1:6" ht="16.5" thickBot="1" x14ac:dyDescent="0.3">
      <c r="C173" s="167" t="s">
        <v>4</v>
      </c>
      <c r="D173" s="143"/>
      <c r="E173" s="143"/>
      <c r="F173" s="97" t="s">
        <v>18</v>
      </c>
    </row>
    <row r="174" spans="1:6" x14ac:dyDescent="0.25">
      <c r="C174" s="165"/>
      <c r="D174" s="165"/>
      <c r="E174" s="165"/>
      <c r="F174" s="2"/>
    </row>
    <row r="175" spans="1:6" x14ac:dyDescent="0.25">
      <c r="C175" s="163"/>
      <c r="D175" s="163"/>
      <c r="E175" s="163"/>
      <c r="F175" s="105"/>
    </row>
    <row r="176" spans="1:6" x14ac:dyDescent="0.25">
      <c r="C176" s="157"/>
      <c r="D176" s="157"/>
      <c r="E176" s="157"/>
      <c r="F176" s="103"/>
    </row>
    <row r="177" spans="1:6" x14ac:dyDescent="0.25">
      <c r="C177" s="157"/>
      <c r="D177" s="157"/>
      <c r="E177" s="157"/>
      <c r="F177" s="103"/>
    </row>
    <row r="178" spans="1:6" x14ac:dyDescent="0.25">
      <c r="C178" s="157"/>
      <c r="D178" s="157"/>
      <c r="E178" s="157"/>
      <c r="F178" s="103"/>
    </row>
    <row r="179" spans="1:6" x14ac:dyDescent="0.25">
      <c r="C179" s="157"/>
      <c r="D179" s="157"/>
      <c r="E179" s="157"/>
      <c r="F179" s="103"/>
    </row>
    <row r="180" spans="1:6" x14ac:dyDescent="0.25">
      <c r="A180" s="107"/>
      <c r="B180" s="156" t="s">
        <v>234</v>
      </c>
      <c r="C180" s="156"/>
      <c r="D180" s="156"/>
      <c r="E180" s="156"/>
      <c r="F180" s="156"/>
    </row>
    <row r="181" spans="1:6" x14ac:dyDescent="0.25">
      <c r="B181" t="s">
        <v>235</v>
      </c>
      <c r="C181" s="157"/>
      <c r="D181" s="157"/>
      <c r="E181" s="157"/>
      <c r="F181" s="157"/>
    </row>
  </sheetData>
  <mergeCells count="76">
    <mergeCell ref="C178:E178"/>
    <mergeCell ref="C179:E179"/>
    <mergeCell ref="B17:F17"/>
    <mergeCell ref="B48:F48"/>
    <mergeCell ref="C167:F167"/>
    <mergeCell ref="C168:F168"/>
    <mergeCell ref="C175:E175"/>
    <mergeCell ref="C176:E176"/>
    <mergeCell ref="C177:E177"/>
    <mergeCell ref="C169:F169"/>
    <mergeCell ref="C170:F170"/>
    <mergeCell ref="C171:F171"/>
    <mergeCell ref="C150:F150"/>
    <mergeCell ref="C155:F155"/>
    <mergeCell ref="C156:F156"/>
    <mergeCell ref="C157:F157"/>
    <mergeCell ref="C159:F159"/>
    <mergeCell ref="C158:F158"/>
    <mergeCell ref="B163:F163"/>
    <mergeCell ref="B151:F151"/>
    <mergeCell ref="C152:F152"/>
    <mergeCell ref="C153:F153"/>
    <mergeCell ref="C160:F160"/>
    <mergeCell ref="C161:F161"/>
    <mergeCell ref="C162:F162"/>
    <mergeCell ref="C145:F145"/>
    <mergeCell ref="B130:F130"/>
    <mergeCell ref="C134:F134"/>
    <mergeCell ref="C135:F135"/>
    <mergeCell ref="C136:F136"/>
    <mergeCell ref="C137:F137"/>
    <mergeCell ref="C138:F138"/>
    <mergeCell ref="C139:F139"/>
    <mergeCell ref="C143:F143"/>
    <mergeCell ref="C144:F144"/>
    <mergeCell ref="C121:F121"/>
    <mergeCell ref="C120:F120"/>
    <mergeCell ref="C122:F122"/>
    <mergeCell ref="C123:F123"/>
    <mergeCell ref="C124:F124"/>
    <mergeCell ref="C127:F127"/>
    <mergeCell ref="C128:F128"/>
    <mergeCell ref="C129:F129"/>
    <mergeCell ref="C132:F132"/>
    <mergeCell ref="C149:F149"/>
    <mergeCell ref="C119:F119"/>
    <mergeCell ref="C125:F125"/>
    <mergeCell ref="C126:F126"/>
    <mergeCell ref="C174:E174"/>
    <mergeCell ref="C164:F164"/>
    <mergeCell ref="C165:F165"/>
    <mergeCell ref="C166:F166"/>
    <mergeCell ref="B172:F172"/>
    <mergeCell ref="C173:E173"/>
    <mergeCell ref="C154:F154"/>
    <mergeCell ref="C131:F131"/>
    <mergeCell ref="C133:F133"/>
    <mergeCell ref="C140:F140"/>
    <mergeCell ref="B141:F141"/>
    <mergeCell ref="C142:F142"/>
    <mergeCell ref="B180:F180"/>
    <mergeCell ref="C181:F181"/>
    <mergeCell ref="A77:F77"/>
    <mergeCell ref="B3:E3"/>
    <mergeCell ref="B4:E4"/>
    <mergeCell ref="D8:E8"/>
    <mergeCell ref="A15:F15"/>
    <mergeCell ref="A16:F16"/>
    <mergeCell ref="A94:F94"/>
    <mergeCell ref="A115:F115"/>
    <mergeCell ref="B116:F116"/>
    <mergeCell ref="C117:F117"/>
    <mergeCell ref="C118:F118"/>
    <mergeCell ref="C146:F146"/>
    <mergeCell ref="C147:F147"/>
    <mergeCell ref="C148:F148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Juan Manuel Murillo</vt:lpstr>
      <vt:lpstr>Enrique Romero Cadaval</vt:lpstr>
      <vt:lpstr>Irene Montero Puertas</vt:lpstr>
      <vt:lpstr>Juan Sánchez Guzmán,</vt:lpstr>
      <vt:lpstr>Ana Beatriz Rodríguez Moratinos</vt:lpstr>
      <vt:lpstr>Autoevaluacion</vt:lpstr>
    </vt:vector>
  </TitlesOfParts>
  <Company>UEx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Manuel Murillo</dc:creator>
  <cp:lastModifiedBy>Jose M</cp:lastModifiedBy>
  <dcterms:created xsi:type="dcterms:W3CDTF">2020-01-10T11:32:01Z</dcterms:created>
  <dcterms:modified xsi:type="dcterms:W3CDTF">2022-09-05T21:44:25Z</dcterms:modified>
</cp:coreProperties>
</file>